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3)" sheetId="8" r:id="rId2"/>
  </sheets>
  <definedNames>
    <definedName name="_xlnm._FilterDatabase" localSheetId="1" hidden="1">'Лист3 (3)'!$C$5:$F$5</definedName>
  </definedNames>
  <calcPr calcId="152511"/>
</workbook>
</file>

<file path=xl/calcChain.xml><?xml version="1.0" encoding="utf-8"?>
<calcChain xmlns="http://schemas.openxmlformats.org/spreadsheetml/2006/main">
  <c r="I90" i="8" l="1"/>
  <c r="I219" i="8"/>
  <c r="H218" i="8"/>
  <c r="G218" i="8"/>
  <c r="I217" i="8"/>
  <c r="H216" i="8"/>
  <c r="G216" i="8"/>
  <c r="I215" i="8"/>
  <c r="H214" i="8"/>
  <c r="G214" i="8"/>
  <c r="I213" i="8"/>
  <c r="I212" i="8"/>
  <c r="I211" i="8"/>
  <c r="H210" i="8"/>
  <c r="G210" i="8"/>
  <c r="I209" i="8"/>
  <c r="H208" i="8"/>
  <c r="G208" i="8"/>
  <c r="I207" i="8"/>
  <c r="H206" i="8"/>
  <c r="I206" i="8" s="1"/>
  <c r="G206" i="8"/>
  <c r="I205" i="8"/>
  <c r="I204" i="8"/>
  <c r="H203" i="8"/>
  <c r="G203" i="8"/>
  <c r="I201" i="8"/>
  <c r="H200" i="8"/>
  <c r="G200" i="8"/>
  <c r="I200" i="8" s="1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H149" i="8"/>
  <c r="G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H135" i="8"/>
  <c r="G135" i="8"/>
  <c r="I134" i="8"/>
  <c r="H133" i="8"/>
  <c r="G133" i="8"/>
  <c r="I132" i="8"/>
  <c r="H131" i="8"/>
  <c r="I131" i="8" s="1"/>
  <c r="G131" i="8"/>
  <c r="I130" i="8"/>
  <c r="I129" i="8" s="1"/>
  <c r="H129" i="8"/>
  <c r="G129" i="8"/>
  <c r="I128" i="8"/>
  <c r="I127" i="8"/>
  <c r="H126" i="8"/>
  <c r="G126" i="8"/>
  <c r="G125" i="8" s="1"/>
  <c r="I124" i="8"/>
  <c r="I123" i="8"/>
  <c r="I122" i="8"/>
  <c r="I121" i="8"/>
  <c r="I120" i="8"/>
  <c r="I119" i="8"/>
  <c r="I118" i="8"/>
  <c r="H117" i="8"/>
  <c r="G117" i="8"/>
  <c r="I116" i="8"/>
  <c r="H115" i="8"/>
  <c r="G115" i="8"/>
  <c r="I114" i="8"/>
  <c r="I113" i="8"/>
  <c r="I112" i="8"/>
  <c r="H111" i="8"/>
  <c r="I111" i="8" s="1"/>
  <c r="G111" i="8"/>
  <c r="I110" i="8"/>
  <c r="I109" i="8"/>
  <c r="H108" i="8"/>
  <c r="I108" i="8" s="1"/>
  <c r="G108" i="8"/>
  <c r="I107" i="8"/>
  <c r="H106" i="8"/>
  <c r="G106" i="8"/>
  <c r="I105" i="8"/>
  <c r="I104" i="8"/>
  <c r="I103" i="8"/>
  <c r="I102" i="8"/>
  <c r="H102" i="8"/>
  <c r="G102" i="8"/>
  <c r="I101" i="8"/>
  <c r="I100" i="8"/>
  <c r="H99" i="8"/>
  <c r="G99" i="8"/>
  <c r="I98" i="8"/>
  <c r="H97" i="8"/>
  <c r="I97" i="8" s="1"/>
  <c r="G97" i="8"/>
  <c r="I96" i="8"/>
  <c r="H95" i="8"/>
  <c r="G95" i="8"/>
  <c r="I94" i="8"/>
  <c r="I93" i="8"/>
  <c r="I92" i="8"/>
  <c r="I91" i="8"/>
  <c r="I89" i="8"/>
  <c r="I88" i="8"/>
  <c r="H87" i="8"/>
  <c r="G87" i="8"/>
  <c r="G86" i="8" s="1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H44" i="8"/>
  <c r="G44" i="8"/>
  <c r="I43" i="8"/>
  <c r="I42" i="8"/>
  <c r="I41" i="8"/>
  <c r="I40" i="8"/>
  <c r="I39" i="8"/>
  <c r="H38" i="8"/>
  <c r="G38" i="8"/>
  <c r="I37" i="8"/>
  <c r="I36" i="8"/>
  <c r="I35" i="8"/>
  <c r="I34" i="8"/>
  <c r="H33" i="8"/>
  <c r="G33" i="8"/>
  <c r="I32" i="8"/>
  <c r="I31" i="8"/>
  <c r="I30" i="8"/>
  <c r="H29" i="8"/>
  <c r="G29" i="8"/>
  <c r="I28" i="8"/>
  <c r="I27" i="8"/>
  <c r="I26" i="8"/>
  <c r="H25" i="8"/>
  <c r="G25" i="8"/>
  <c r="I24" i="8"/>
  <c r="I23" i="8"/>
  <c r="I22" i="8"/>
  <c r="I21" i="8"/>
  <c r="I20" i="8"/>
  <c r="H19" i="8"/>
  <c r="G19" i="8"/>
  <c r="I18" i="8"/>
  <c r="I17" i="8"/>
  <c r="H16" i="8"/>
  <c r="G16" i="8"/>
  <c r="I15" i="8"/>
  <c r="I14" i="8"/>
  <c r="I13" i="8"/>
  <c r="I12" i="8"/>
  <c r="I11" i="8"/>
  <c r="I10" i="8"/>
  <c r="H9" i="8"/>
  <c r="G9" i="8"/>
  <c r="I8" i="8"/>
  <c r="H7" i="8"/>
  <c r="G7" i="8"/>
  <c r="I7" i="8" l="1"/>
  <c r="I203" i="8"/>
  <c r="I9" i="8"/>
  <c r="I99" i="8"/>
  <c r="I218" i="8"/>
  <c r="I208" i="8"/>
  <c r="I214" i="8"/>
  <c r="I216" i="8"/>
  <c r="I210" i="8"/>
  <c r="I149" i="8"/>
  <c r="I135" i="8"/>
  <c r="I133" i="8"/>
  <c r="I126" i="8"/>
  <c r="I117" i="8"/>
  <c r="I115" i="8"/>
  <c r="I106" i="8"/>
  <c r="I95" i="8"/>
  <c r="I87" i="8"/>
  <c r="I44" i="8"/>
  <c r="I38" i="8"/>
  <c r="I33" i="8"/>
  <c r="I29" i="8"/>
  <c r="H6" i="8"/>
  <c r="G6" i="8"/>
  <c r="G220" i="8" s="1"/>
  <c r="I25" i="8"/>
  <c r="I19" i="8"/>
  <c r="I16" i="8"/>
  <c r="H86" i="8"/>
  <c r="I86" i="8" s="1"/>
  <c r="H125" i="8"/>
  <c r="I125" i="8" s="1"/>
  <c r="I6" i="8" l="1"/>
  <c r="H220" i="8"/>
  <c r="I220" i="8" s="1"/>
</calcChain>
</file>

<file path=xl/sharedStrings.xml><?xml version="1.0" encoding="utf-8"?>
<sst xmlns="http://schemas.openxmlformats.org/spreadsheetml/2006/main" count="937" uniqueCount="359">
  <si>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</si>
  <si>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</si>
  <si>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</si>
  <si>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</si>
  <si>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</si>
  <si>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</si>
  <si>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</si>
  <si>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</si>
  <si>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</si>
  <si>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</si>
  <si>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</si>
  <si>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</si>
  <si>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</si>
  <si>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</si>
  <si>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</si>
  <si>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</si>
  <si>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</si>
  <si>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</si>
  <si>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</si>
  <si>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</si>
  <si>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</si>
  <si>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</si>
  <si>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</si>
  <si>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</si>
  <si>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</si>
  <si>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</si>
  <si>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</si>
  <si>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</si>
  <si>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</si>
  <si>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</si>
  <si>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</si>
  <si>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</si>
  <si>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</si>
  <si>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</si>
  <si>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</si>
  <si>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</si>
  <si>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</si>
  <si>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</si>
  <si>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</si>
  <si>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</si>
  <si>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</si>
  <si>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</si>
  <si>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</si>
  <si>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</si>
  <si>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</si>
  <si>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</si>
  <si>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</si>
  <si>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</si>
  <si>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</si>
  <si>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</si>
  <si>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</si>
  <si>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</si>
  <si>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</si>
  <si>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</si>
  <si>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</si>
  <si>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</si>
  <si>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</si>
  <si>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</si>
  <si>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</si>
  <si>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</si>
  <si>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</si>
  <si>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</si>
  <si>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</si>
  <si>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</si>
  <si>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</si>
  <si>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</si>
  <si>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</si>
  <si>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</si>
  <si>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</si>
  <si>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</si>
  <si>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</si>
  <si>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</si>
  <si>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</si>
  <si>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</si>
  <si>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</si>
  <si>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</si>
  <si>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</si>
  <si>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</si>
  <si>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</si>
  <si>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</si>
  <si>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</si>
  <si>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</si>
  <si>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</si>
  <si>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</si>
  <si>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</si>
  <si>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</si>
  <si>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</si>
  <si>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</si>
  <si>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</si>
  <si>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</si>
  <si>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</si>
  <si>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</si>
  <si>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</si>
  <si>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</si>
  <si>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</si>
  <si>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</si>
  <si>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</si>
  <si>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</si>
  <si>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</si>
  <si>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</si>
  <si>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</si>
  <si>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</si>
  <si>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</si>
  <si>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</si>
  <si>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</si>
  <si>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</si>
  <si>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</si>
  <si>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</si>
  <si>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</si>
  <si>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</si>
  <si>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</si>
  <si>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</si>
  <si>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</si>
  <si>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</si>
  <si>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</si>
  <si>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</si>
  <si>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</si>
  <si>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</si>
  <si>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</si>
  <si>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</si>
  <si>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</si>
  <si>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</si>
  <si>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</si>
  <si>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</si>
  <si>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</si>
  <si>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</si>
  <si>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</si>
  <si>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</si>
  <si>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</si>
  <si>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</si>
  <si>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</si>
  <si>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</si>
  <si>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</si>
  <si>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</si>
  <si>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</si>
  <si>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</si>
  <si>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</si>
  <si>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</si>
  <si>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</si>
  <si>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</si>
  <si>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</si>
  <si>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</si>
  <si>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</si>
  <si>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</si>
  <si>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</si>
  <si>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</si>
  <si>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</si>
  <si>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</si>
  <si>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</si>
  <si>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</si>
  <si>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</si>
  <si>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</si>
  <si>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</si>
  <si>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</si>
  <si>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</si>
  <si>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</si>
  <si>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</si>
  <si>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</si>
  <si>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</si>
  <si>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</si>
  <si>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</si>
  <si>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</si>
  <si>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</si>
  <si>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</si>
  <si>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</si>
  <si>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</si>
  <si>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</si>
  <si>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</si>
  <si>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</si>
  <si>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</si>
  <si>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</si>
  <si>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</si>
  <si>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</si>
  <si>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</si>
  <si>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</si>
  <si>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</si>
  <si>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</si>
  <si>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</si>
  <si>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</si>
  <si>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</si>
  <si>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</si>
  <si>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</si>
  <si>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</si>
  <si>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</si>
  <si>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</si>
  <si>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</si>
  <si>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</si>
  <si>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</si>
  <si>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</si>
  <si>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</si>
  <si>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</si>
  <si>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</si>
  <si>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</si>
  <si>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</si>
  <si>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</si>
  <si>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</si>
  <si>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</si>
  <si>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</si>
  <si>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</si>
  <si>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</si>
  <si>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</si>
  <si>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</si>
  <si>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</si>
  <si>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</si>
  <si>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</si>
  <si>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</si>
  <si>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</si>
  <si>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</si>
  <si>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</si>
  <si>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</si>
  <si>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</si>
  <si>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</si>
  <si>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</si>
  <si>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</si>
  <si>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</si>
  <si>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</si>
  <si>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</si>
  <si>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</si>
  <si>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</si>
  <si>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</si>
  <si>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</si>
  <si>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</si>
  <si>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</si>
  <si>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</si>
  <si>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</si>
  <si>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</si>
  <si>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</si>
  <si>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</si>
  <si>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</si>
  <si>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</si>
  <si>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</si>
  <si>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</si>
  <si>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</si>
  <si>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</si>
  <si>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</si>
  <si>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</si>
  <si>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</si>
  <si>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</si>
  <si>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</si>
  <si>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</si>
  <si>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</si>
  <si>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</si>
  <si>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</si>
  <si>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</si>
  <si>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</si>
  <si>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</si>
  <si>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Основное мероприятие "Совершенствование системы учета муниципальной собственности"</t>
  </si>
  <si>
    <t>Основное мероприятие "Поддержка и улучшение состояния ЖКХ"</t>
  </si>
  <si>
    <t>Основное мероприятие "Осуществление отдельных областных государственных полномочий"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</si>
  <si>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</si>
  <si>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</si>
  <si>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Основное мероприятие "Обеспечение эффективности управления экономическим развитием"</t>
  </si>
  <si>
    <t>Основное мероприятие"Реализация мероприятий, направленных на поддержку дополнительного образования"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</si>
  <si>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</si>
  <si>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</si>
  <si>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</si>
  <si>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</si>
  <si>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</si>
  <si>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</si>
  <si>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</si>
  <si>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</si>
  <si>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</si>
  <si>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</si>
  <si>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</si>
  <si>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</si>
  <si>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</si>
  <si>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</si>
  <si>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</si>
  <si>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</si>
  <si>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</si>
  <si>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</si>
  <si>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</si>
  <si>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</si>
  <si>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</si>
  <si>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</si>
  <si>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</si>
  <si>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</si>
  <si>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</si>
  <si>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</si>
  <si>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</si>
  <si>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</si>
  <si>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</si>
  <si>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</si>
  <si>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</si>
  <si>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</si>
  <si>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</si>
  <si>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</si>
  <si>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</si>
  <si>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</si>
  <si>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</si>
  <si>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</si>
  <si>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</si>
  <si>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</si>
  <si>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</si>
  <si>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</si>
  <si>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</si>
  <si>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</si>
  <si>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09.0.00.S2200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</si>
  <si>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</si>
  <si>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</si>
  <si>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</si>
  <si>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</si>
  <si>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</si>
  <si>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</si>
  <si>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</si>
  <si>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</si>
  <si>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</si>
  <si>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</si>
  <si>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</si>
  <si>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</si>
  <si>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</si>
  <si>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</si>
  <si>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</si>
  <si>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</si>
  <si>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</si>
  <si>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</si>
  <si>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</si>
  <si>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</si>
  <si>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</si>
  <si>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</si>
  <si>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</si>
  <si>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</si>
  <si>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</si>
  <si>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</si>
  <si>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</si>
  <si>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</si>
  <si>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</si>
  <si>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</si>
  <si>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</si>
  <si>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2.1.4.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</si>
  <si>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</si>
  <si>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</si>
  <si>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</si>
  <si>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</si>
  <si>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</si>
  <si>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11.0.01.L5761</t>
  </si>
  <si>
    <t>Образование на 2021-2026 годы</t>
  </si>
  <si>
    <t>Начальник финансового управления администрации</t>
  </si>
  <si>
    <t>Н. А. Ковшарова</t>
  </si>
  <si>
    <t>01.9.02.S2924</t>
  </si>
  <si>
    <t>01.9.03.S2924</t>
  </si>
  <si>
    <t>08.0.03.S2990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</si>
  <si>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</si>
  <si>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</si>
  <si>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</si>
  <si>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</si>
  <si>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</si>
  <si>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</si>
  <si>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</si>
  <si>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</si>
  <si>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</si>
  <si>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Основное мероприятие "Увеличение числа поддерживаемых одаренных и талантливых детей"</t>
  </si>
  <si>
    <t>Основное мероприятие "Приобретение автотранспорта для подвоза школьников в общеобразовательные учреждения района"</t>
  </si>
  <si>
    <t>Основное мероприятие "Реализация мероприятий в области отдыха, оздоровления и занятости детей"</t>
  </si>
  <si>
    <t>7.2.</t>
  </si>
  <si>
    <t>Основное мероприятие "Выполнение работ по постановке на кадастровый учет границ населенного пункта"</t>
  </si>
  <si>
    <t>Основное мероприятие "Приобретение жилья для специалистов здравоохранения, образования и культуры, граждан (малообеспеченных), признанных нуждающимися в улучшении жилищных условий"</t>
  </si>
  <si>
    <t>Подпрограмма 2 "Молодежь Куйтунского района на 2023-2027 гг"</t>
  </si>
  <si>
    <t>Информация об исполнении муниципальных программ  и подпрограмм 
муниципального образования Куйтунский район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</si>
</sst>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02" t="s">
        <v>6</v>
      </c>
      <c r="B5" s="102"/>
      <c r="C5" s="102"/>
      <c r="D5" s="102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02" t="s">
        <v>8</v>
      </c>
      <c r="B8" s="102"/>
      <c r="C8" s="102"/>
      <c r="D8" s="102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tabSelected="1" topLeftCell="A202" workbookViewId="0">
      <selection activeCell="E215" sqref="E215"/>
    </sheetView>
  </sheetViews>
  <sheetFormatPr defaultRowHeight="12.75" x14ac:dyDescent="0.2"/>
  <cols>
    <col min="1" max="1" width="6.140625" style="40" customWidth="1"/>
    <col min="2" max="2" width="45.140625" style="41" customWidth="1"/>
    <col min="3" max="4" width="9.140625" style="41"/>
    <col min="5" max="5" width="15.85546875" style="41" customWidth="1"/>
    <col min="6" max="6" width="9.140625" style="41"/>
    <col min="7" max="7" width="12" style="41" customWidth="1"/>
    <col min="8" max="8" width="10.42578125" style="41" customWidth="1"/>
    <col min="9" max="9" width="11.140625" style="41" customWidth="1"/>
    <col min="10" max="10" width="17.140625" customWidth="1"/>
  </cols>
  <sheetData>
    <row r="1" spans="1:9" ht="39" customHeight="1" x14ac:dyDescent="0.25">
      <c r="A1" s="141" t="s">
        <v>358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2">
      <c r="A2" s="13"/>
      <c r="B2" s="142"/>
      <c r="C2" s="142"/>
      <c r="D2" s="142"/>
      <c r="E2" s="142"/>
      <c r="F2" s="142"/>
      <c r="G2" s="142"/>
      <c r="H2" s="142"/>
      <c r="I2" s="142"/>
    </row>
    <row r="3" spans="1:9" x14ac:dyDescent="0.2">
      <c r="A3" s="13"/>
      <c r="B3" s="4"/>
      <c r="C3" s="4"/>
      <c r="D3" s="4"/>
      <c r="E3" s="4"/>
      <c r="F3" s="4"/>
      <c r="G3" s="3"/>
      <c r="H3" s="143" t="s">
        <v>0</v>
      </c>
      <c r="I3" s="143"/>
    </row>
    <row r="4" spans="1:9" ht="24" customHeight="1" x14ac:dyDescent="0.2">
      <c r="A4" s="109" t="s">
        <v>1</v>
      </c>
      <c r="B4" s="109" t="s">
        <v>2</v>
      </c>
      <c r="C4" s="144" t="s">
        <v>11</v>
      </c>
      <c r="D4" s="145"/>
      <c r="E4" s="145"/>
      <c r="F4" s="146"/>
      <c r="G4" s="109" t="s">
        <v>283</v>
      </c>
      <c r="H4" s="109" t="s">
        <v>3</v>
      </c>
      <c r="I4" s="109" t="s">
        <v>4</v>
      </c>
    </row>
    <row r="5" spans="1:9" ht="46.5" customHeight="1" x14ac:dyDescent="0.2">
      <c r="A5" s="110"/>
      <c r="B5" s="110"/>
      <c r="C5" s="12" t="s">
        <v>12</v>
      </c>
      <c r="D5" s="12" t="s">
        <v>13</v>
      </c>
      <c r="E5" s="12" t="s">
        <v>14</v>
      </c>
      <c r="F5" s="12" t="s">
        <v>15</v>
      </c>
      <c r="G5" s="110"/>
      <c r="H5" s="110"/>
      <c r="I5" s="110"/>
    </row>
    <row r="6" spans="1:9" x14ac:dyDescent="0.2">
      <c r="A6" s="34" t="s">
        <v>45</v>
      </c>
      <c r="B6" s="39" t="s">
        <v>336</v>
      </c>
      <c r="C6" s="26" t="s">
        <v>18</v>
      </c>
      <c r="D6" s="26"/>
      <c r="E6" s="26" t="s">
        <v>87</v>
      </c>
      <c r="F6" s="26"/>
      <c r="G6" s="50">
        <f>G7+G9+G16+G19+G25+G29+G33+G38+G44</f>
        <v>1387859.6710000001</v>
      </c>
      <c r="H6" s="50">
        <f>H7+H9+H16+H19+H25+H29+H33+H38+H44</f>
        <v>1380379.5750000002</v>
      </c>
      <c r="I6" s="27">
        <f>H6/G6</f>
        <v>0.99461033694090251</v>
      </c>
    </row>
    <row r="7" spans="1:9" x14ac:dyDescent="0.2">
      <c r="A7" s="20" t="s">
        <v>133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47">
        <f>G8</f>
        <v>27</v>
      </c>
      <c r="H7" s="47">
        <f t="shared" ref="H7" si="0">H8</f>
        <v>27</v>
      </c>
      <c r="I7" s="6">
        <f t="shared" ref="I7:I16" si="1">H7/G7</f>
        <v>1</v>
      </c>
    </row>
    <row r="8" spans="1:9" ht="22.5" customHeight="1" x14ac:dyDescent="0.2">
      <c r="A8" s="98" t="s">
        <v>195</v>
      </c>
      <c r="B8" s="63" t="s">
        <v>262</v>
      </c>
      <c r="C8" s="7" t="s">
        <v>18</v>
      </c>
      <c r="D8" s="7" t="s">
        <v>19</v>
      </c>
      <c r="E8" s="7" t="s">
        <v>261</v>
      </c>
      <c r="F8" s="7" t="s">
        <v>24</v>
      </c>
      <c r="G8" s="48">
        <v>27</v>
      </c>
      <c r="H8" s="48">
        <v>27</v>
      </c>
      <c r="I8" s="8">
        <f t="shared" si="1"/>
        <v>1</v>
      </c>
    </row>
    <row r="9" spans="1:9" x14ac:dyDescent="0.2">
      <c r="A9" s="79" t="s">
        <v>37</v>
      </c>
      <c r="B9" s="64" t="s">
        <v>134</v>
      </c>
      <c r="C9" s="65" t="s">
        <v>18</v>
      </c>
      <c r="D9" s="65"/>
      <c r="E9" s="65"/>
      <c r="F9" s="65"/>
      <c r="G9" s="51">
        <f>SUM(G10:G15)</f>
        <v>465</v>
      </c>
      <c r="H9" s="51">
        <f>SUM(H10:H15)</f>
        <v>415</v>
      </c>
      <c r="I9" s="66">
        <f t="shared" si="1"/>
        <v>0.89247311827956988</v>
      </c>
    </row>
    <row r="10" spans="1:9" ht="22.5" x14ac:dyDescent="0.2">
      <c r="A10" s="100" t="s">
        <v>197</v>
      </c>
      <c r="B10" s="67" t="s">
        <v>196</v>
      </c>
      <c r="C10" s="58" t="s">
        <v>18</v>
      </c>
      <c r="D10" s="58" t="s">
        <v>19</v>
      </c>
      <c r="E10" s="58" t="s">
        <v>33</v>
      </c>
      <c r="F10" s="58" t="s">
        <v>24</v>
      </c>
      <c r="G10" s="59">
        <v>70</v>
      </c>
      <c r="H10" s="59">
        <v>70</v>
      </c>
      <c r="I10" s="60">
        <f t="shared" si="1"/>
        <v>1</v>
      </c>
    </row>
    <row r="11" spans="1:9" ht="22.5" x14ac:dyDescent="0.2">
      <c r="A11" s="100" t="s">
        <v>198</v>
      </c>
      <c r="B11" s="67" t="s">
        <v>278</v>
      </c>
      <c r="C11" s="58" t="s">
        <v>18</v>
      </c>
      <c r="D11" s="58" t="s">
        <v>19</v>
      </c>
      <c r="E11" s="58" t="s">
        <v>280</v>
      </c>
      <c r="F11" s="58" t="s">
        <v>24</v>
      </c>
      <c r="G11" s="59">
        <v>60</v>
      </c>
      <c r="H11" s="59">
        <v>60</v>
      </c>
      <c r="I11" s="60">
        <f t="shared" si="1"/>
        <v>1</v>
      </c>
    </row>
    <row r="12" spans="1:9" ht="22.5" x14ac:dyDescent="0.2">
      <c r="A12" s="98" t="s">
        <v>279</v>
      </c>
      <c r="B12" s="101" t="s">
        <v>307</v>
      </c>
      <c r="C12" s="58" t="s">
        <v>18</v>
      </c>
      <c r="D12" s="58" t="s">
        <v>19</v>
      </c>
      <c r="E12" s="58" t="s">
        <v>309</v>
      </c>
      <c r="F12" s="58" t="s">
        <v>24</v>
      </c>
      <c r="G12" s="59">
        <v>20</v>
      </c>
      <c r="H12" s="59">
        <v>20</v>
      </c>
      <c r="I12" s="60">
        <f t="shared" si="1"/>
        <v>1</v>
      </c>
    </row>
    <row r="13" spans="1:9" ht="16.5" customHeight="1" x14ac:dyDescent="0.2">
      <c r="A13" s="126" t="s">
        <v>308</v>
      </c>
      <c r="B13" s="133" t="s">
        <v>199</v>
      </c>
      <c r="C13" s="58" t="s">
        <v>18</v>
      </c>
      <c r="D13" s="58" t="s">
        <v>19</v>
      </c>
      <c r="E13" s="58" t="s">
        <v>135</v>
      </c>
      <c r="F13" s="58" t="s">
        <v>24</v>
      </c>
      <c r="G13" s="59">
        <v>200</v>
      </c>
      <c r="H13" s="59">
        <v>150</v>
      </c>
      <c r="I13" s="60">
        <f t="shared" si="1"/>
        <v>0.75</v>
      </c>
    </row>
    <row r="14" spans="1:9" ht="16.5" customHeight="1" x14ac:dyDescent="0.2">
      <c r="A14" s="128"/>
      <c r="B14" s="135"/>
      <c r="C14" s="58" t="s">
        <v>18</v>
      </c>
      <c r="D14" s="58" t="s">
        <v>19</v>
      </c>
      <c r="E14" s="58" t="s">
        <v>135</v>
      </c>
      <c r="F14" s="58" t="s">
        <v>78</v>
      </c>
      <c r="G14" s="59">
        <v>20</v>
      </c>
      <c r="H14" s="59">
        <v>20</v>
      </c>
      <c r="I14" s="60">
        <f t="shared" si="1"/>
        <v>1</v>
      </c>
    </row>
    <row r="15" spans="1:9" ht="33.75" x14ac:dyDescent="0.2">
      <c r="A15" s="100" t="s">
        <v>334</v>
      </c>
      <c r="B15" s="67" t="s">
        <v>200</v>
      </c>
      <c r="C15" s="58" t="s">
        <v>18</v>
      </c>
      <c r="D15" s="58" t="s">
        <v>19</v>
      </c>
      <c r="E15" s="58" t="s">
        <v>201</v>
      </c>
      <c r="F15" s="58" t="s">
        <v>24</v>
      </c>
      <c r="G15" s="59">
        <v>95</v>
      </c>
      <c r="H15" s="59">
        <v>95</v>
      </c>
      <c r="I15" s="60">
        <f t="shared" si="1"/>
        <v>1</v>
      </c>
    </row>
    <row r="16" spans="1:9" x14ac:dyDescent="0.2">
      <c r="A16" s="79" t="s">
        <v>38</v>
      </c>
      <c r="B16" s="68" t="s">
        <v>136</v>
      </c>
      <c r="C16" s="69" t="s">
        <v>18</v>
      </c>
      <c r="D16" s="69"/>
      <c r="E16" s="65"/>
      <c r="F16" s="65"/>
      <c r="G16" s="51">
        <f>G17+G18</f>
        <v>372.55200000000002</v>
      </c>
      <c r="H16" s="51">
        <f>H17+H18</f>
        <v>372.55200000000002</v>
      </c>
      <c r="I16" s="66">
        <f t="shared" si="1"/>
        <v>1</v>
      </c>
    </row>
    <row r="17" spans="1:9" ht="22.5" x14ac:dyDescent="0.2">
      <c r="A17" s="100" t="s">
        <v>202</v>
      </c>
      <c r="B17" s="67" t="s">
        <v>252</v>
      </c>
      <c r="C17" s="58" t="s">
        <v>18</v>
      </c>
      <c r="D17" s="58" t="s">
        <v>19</v>
      </c>
      <c r="E17" s="58" t="s">
        <v>32</v>
      </c>
      <c r="F17" s="58" t="s">
        <v>24</v>
      </c>
      <c r="G17" s="59">
        <v>77.06</v>
      </c>
      <c r="H17" s="59">
        <v>77.06</v>
      </c>
      <c r="I17" s="60">
        <f>H17/G17</f>
        <v>1</v>
      </c>
    </row>
    <row r="18" spans="1:9" ht="22.5" x14ac:dyDescent="0.2">
      <c r="A18" s="100" t="s">
        <v>203</v>
      </c>
      <c r="B18" s="67" t="s">
        <v>351</v>
      </c>
      <c r="C18" s="58" t="s">
        <v>18</v>
      </c>
      <c r="D18" s="58" t="s">
        <v>19</v>
      </c>
      <c r="E18" s="58" t="s">
        <v>137</v>
      </c>
      <c r="F18" s="58" t="s">
        <v>24</v>
      </c>
      <c r="G18" s="59">
        <v>295.49200000000002</v>
      </c>
      <c r="H18" s="59">
        <v>295.49200000000002</v>
      </c>
      <c r="I18" s="60">
        <f>H18/G18</f>
        <v>1</v>
      </c>
    </row>
    <row r="19" spans="1:9" x14ac:dyDescent="0.2">
      <c r="A19" s="80" t="s">
        <v>138</v>
      </c>
      <c r="B19" s="70" t="s">
        <v>139</v>
      </c>
      <c r="C19" s="65" t="s">
        <v>18</v>
      </c>
      <c r="D19" s="65"/>
      <c r="E19" s="65"/>
      <c r="F19" s="65"/>
      <c r="G19" s="51">
        <f>SUM(G20:G24)</f>
        <v>16020.41</v>
      </c>
      <c r="H19" s="51">
        <f>SUM(H20:H24)</f>
        <v>16014.57</v>
      </c>
      <c r="I19" s="66">
        <f t="shared" ref="I19:I23" si="2">H19/G19</f>
        <v>0.99963546500994671</v>
      </c>
    </row>
    <row r="20" spans="1:9" x14ac:dyDescent="0.2">
      <c r="A20" s="126" t="s">
        <v>266</v>
      </c>
      <c r="B20" s="133" t="s">
        <v>267</v>
      </c>
      <c r="C20" s="58" t="s">
        <v>18</v>
      </c>
      <c r="D20" s="58" t="s">
        <v>19</v>
      </c>
      <c r="E20" s="58" t="s">
        <v>140</v>
      </c>
      <c r="F20" s="58" t="s">
        <v>25</v>
      </c>
      <c r="G20" s="59">
        <v>3811.4769999999999</v>
      </c>
      <c r="H20" s="59">
        <v>3811.4769999999999</v>
      </c>
      <c r="I20" s="60">
        <f t="shared" si="2"/>
        <v>1</v>
      </c>
    </row>
    <row r="21" spans="1:9" ht="12.75" customHeight="1" x14ac:dyDescent="0.2">
      <c r="A21" s="127"/>
      <c r="B21" s="134"/>
      <c r="C21" s="58" t="s">
        <v>18</v>
      </c>
      <c r="D21" s="58" t="s">
        <v>19</v>
      </c>
      <c r="E21" s="58" t="s">
        <v>140</v>
      </c>
      <c r="F21" s="58" t="s">
        <v>24</v>
      </c>
      <c r="G21" s="59">
        <v>3514.5970000000002</v>
      </c>
      <c r="H21" s="59">
        <v>3514.5970000000002</v>
      </c>
      <c r="I21" s="60">
        <f t="shared" si="2"/>
        <v>1</v>
      </c>
    </row>
    <row r="22" spans="1:9" ht="12.75" customHeight="1" x14ac:dyDescent="0.2">
      <c r="A22" s="128"/>
      <c r="B22" s="135"/>
      <c r="C22" s="58" t="s">
        <v>18</v>
      </c>
      <c r="D22" s="58" t="s">
        <v>19</v>
      </c>
      <c r="E22" s="58" t="s">
        <v>34</v>
      </c>
      <c r="F22" s="58" t="s">
        <v>24</v>
      </c>
      <c r="G22" s="59">
        <v>5011.0200000000004</v>
      </c>
      <c r="H22" s="59">
        <v>5011.0200000000004</v>
      </c>
      <c r="I22" s="60">
        <f t="shared" si="2"/>
        <v>1</v>
      </c>
    </row>
    <row r="23" spans="1:9" ht="21.75" customHeight="1" x14ac:dyDescent="0.2">
      <c r="A23" s="126" t="s">
        <v>205</v>
      </c>
      <c r="B23" s="133" t="s">
        <v>204</v>
      </c>
      <c r="C23" s="58" t="s">
        <v>18</v>
      </c>
      <c r="D23" s="58" t="s">
        <v>19</v>
      </c>
      <c r="E23" s="58" t="s">
        <v>291</v>
      </c>
      <c r="F23" s="58" t="s">
        <v>24</v>
      </c>
      <c r="G23" s="59">
        <v>2684.9229999999998</v>
      </c>
      <c r="H23" s="59">
        <v>2684.9229999999998</v>
      </c>
      <c r="I23" s="60">
        <f t="shared" si="2"/>
        <v>1</v>
      </c>
    </row>
    <row r="24" spans="1:9" x14ac:dyDescent="0.2">
      <c r="A24" s="128"/>
      <c r="B24" s="135"/>
      <c r="C24" s="58" t="s">
        <v>18</v>
      </c>
      <c r="D24" s="58" t="s">
        <v>19</v>
      </c>
      <c r="E24" s="58" t="s">
        <v>141</v>
      </c>
      <c r="F24" s="58" t="s">
        <v>24</v>
      </c>
      <c r="G24" s="59">
        <v>998.39300000000003</v>
      </c>
      <c r="H24" s="59">
        <v>992.553</v>
      </c>
      <c r="I24" s="60">
        <f>H24/G24</f>
        <v>0.99415060001422284</v>
      </c>
    </row>
    <row r="25" spans="1:9" ht="18" customHeight="1" x14ac:dyDescent="0.2">
      <c r="A25" s="79" t="s">
        <v>39</v>
      </c>
      <c r="B25" s="68" t="s">
        <v>142</v>
      </c>
      <c r="C25" s="65" t="s">
        <v>18</v>
      </c>
      <c r="D25" s="65"/>
      <c r="E25" s="65"/>
      <c r="F25" s="65"/>
      <c r="G25" s="51">
        <f>SUM(G26:G28)</f>
        <v>6824.36</v>
      </c>
      <c r="H25" s="51">
        <f>SUM(H26:H28)</f>
        <v>6824.34</v>
      </c>
      <c r="I25" s="66">
        <f t="shared" ref="I25" si="3">H25/G25</f>
        <v>0.99999706932225152</v>
      </c>
    </row>
    <row r="26" spans="1:9" ht="33.75" customHeight="1" x14ac:dyDescent="0.2">
      <c r="A26" s="126" t="s">
        <v>207</v>
      </c>
      <c r="B26" s="133" t="s">
        <v>292</v>
      </c>
      <c r="C26" s="58" t="s">
        <v>18</v>
      </c>
      <c r="D26" s="58" t="s">
        <v>21</v>
      </c>
      <c r="E26" s="58" t="s">
        <v>293</v>
      </c>
      <c r="F26" s="58" t="s">
        <v>24</v>
      </c>
      <c r="G26" s="59">
        <v>2590.1080000000002</v>
      </c>
      <c r="H26" s="59">
        <v>2590.1080000000002</v>
      </c>
      <c r="I26" s="60">
        <f>H26/G26</f>
        <v>1</v>
      </c>
    </row>
    <row r="27" spans="1:9" x14ac:dyDescent="0.2">
      <c r="A27" s="128"/>
      <c r="B27" s="135"/>
      <c r="C27" s="58" t="s">
        <v>18</v>
      </c>
      <c r="D27" s="58" t="s">
        <v>21</v>
      </c>
      <c r="E27" s="58" t="s">
        <v>332</v>
      </c>
      <c r="F27" s="58" t="s">
        <v>24</v>
      </c>
      <c r="G27" s="59">
        <v>3844.2539999999999</v>
      </c>
      <c r="H27" s="59">
        <v>3844.2339999999999</v>
      </c>
      <c r="I27" s="60">
        <f>H27/G27</f>
        <v>0.99999479743013864</v>
      </c>
    </row>
    <row r="28" spans="1:9" ht="27" customHeight="1" x14ac:dyDescent="0.2">
      <c r="A28" s="100" t="s">
        <v>294</v>
      </c>
      <c r="B28" s="99" t="s">
        <v>206</v>
      </c>
      <c r="C28" s="58" t="s">
        <v>18</v>
      </c>
      <c r="D28" s="58" t="s">
        <v>19</v>
      </c>
      <c r="E28" s="58" t="s">
        <v>143</v>
      </c>
      <c r="F28" s="58" t="s">
        <v>24</v>
      </c>
      <c r="G28" s="59">
        <v>389.99799999999999</v>
      </c>
      <c r="H28" s="59">
        <v>389.99799999999999</v>
      </c>
      <c r="I28" s="60">
        <f>H28/G28</f>
        <v>1</v>
      </c>
    </row>
    <row r="29" spans="1:9" ht="12.75" customHeight="1" x14ac:dyDescent="0.2">
      <c r="A29" s="80" t="s">
        <v>40</v>
      </c>
      <c r="B29" s="70" t="s">
        <v>10</v>
      </c>
      <c r="C29" s="69" t="s">
        <v>18</v>
      </c>
      <c r="D29" s="69"/>
      <c r="E29" s="69"/>
      <c r="F29" s="69"/>
      <c r="G29" s="71">
        <f>SUM(G30:G32)</f>
        <v>6618.1819999999998</v>
      </c>
      <c r="H29" s="71">
        <f>SUM(H30:H32)</f>
        <v>6474.7869999999994</v>
      </c>
      <c r="I29" s="72">
        <f t="shared" ref="I29:I30" si="4">H29/G29</f>
        <v>0.97833317367216555</v>
      </c>
    </row>
    <row r="30" spans="1:9" ht="33.75" x14ac:dyDescent="0.2">
      <c r="A30" s="100" t="s">
        <v>209</v>
      </c>
      <c r="B30" s="101" t="s">
        <v>352</v>
      </c>
      <c r="C30" s="73" t="s">
        <v>18</v>
      </c>
      <c r="D30" s="73" t="s">
        <v>21</v>
      </c>
      <c r="E30" s="73" t="s">
        <v>285</v>
      </c>
      <c r="F30" s="73" t="s">
        <v>24</v>
      </c>
      <c r="G30" s="74">
        <v>3942.02</v>
      </c>
      <c r="H30" s="74">
        <v>3942</v>
      </c>
      <c r="I30" s="60">
        <f t="shared" si="4"/>
        <v>0.99999492645902355</v>
      </c>
    </row>
    <row r="31" spans="1:9" ht="22.5" x14ac:dyDescent="0.2">
      <c r="A31" s="100" t="s">
        <v>211</v>
      </c>
      <c r="B31" s="99" t="s">
        <v>208</v>
      </c>
      <c r="C31" s="58" t="s">
        <v>18</v>
      </c>
      <c r="D31" s="58" t="s">
        <v>21</v>
      </c>
      <c r="E31" s="58" t="s">
        <v>144</v>
      </c>
      <c r="F31" s="58" t="s">
        <v>24</v>
      </c>
      <c r="G31" s="61">
        <v>2336.462</v>
      </c>
      <c r="H31" s="61">
        <v>2216.087</v>
      </c>
      <c r="I31" s="60">
        <f>H31/G31</f>
        <v>0.94847979551989292</v>
      </c>
    </row>
    <row r="32" spans="1:9" ht="22.5" x14ac:dyDescent="0.2">
      <c r="A32" s="98" t="s">
        <v>284</v>
      </c>
      <c r="B32" s="99" t="s">
        <v>210</v>
      </c>
      <c r="C32" s="84" t="s">
        <v>18</v>
      </c>
      <c r="D32" s="84" t="s">
        <v>21</v>
      </c>
      <c r="E32" s="84" t="s">
        <v>145</v>
      </c>
      <c r="F32" s="84" t="s">
        <v>24</v>
      </c>
      <c r="G32" s="75">
        <v>339.7</v>
      </c>
      <c r="H32" s="75">
        <v>316.7</v>
      </c>
      <c r="I32" s="76">
        <f>H32/G32</f>
        <v>0.93229319988224901</v>
      </c>
    </row>
    <row r="33" spans="1:10" ht="24.75" customHeight="1" x14ac:dyDescent="0.2">
      <c r="A33" s="80" t="s">
        <v>41</v>
      </c>
      <c r="B33" s="70" t="s">
        <v>212</v>
      </c>
      <c r="C33" s="65" t="s">
        <v>18</v>
      </c>
      <c r="D33" s="65"/>
      <c r="E33" s="65"/>
      <c r="F33" s="65"/>
      <c r="G33" s="51">
        <f>SUM(G34:G37)</f>
        <v>6653.2710000000006</v>
      </c>
      <c r="H33" s="51">
        <f>SUM(H34:H37)</f>
        <v>6195.1790000000001</v>
      </c>
      <c r="I33" s="66">
        <f t="shared" ref="I33" si="5">H33/G33</f>
        <v>0.93114785193628813</v>
      </c>
    </row>
    <row r="34" spans="1:10" x14ac:dyDescent="0.2">
      <c r="A34" s="138" t="s">
        <v>214</v>
      </c>
      <c r="B34" s="139" t="s">
        <v>213</v>
      </c>
      <c r="C34" s="58" t="s">
        <v>18</v>
      </c>
      <c r="D34" s="58" t="s">
        <v>28</v>
      </c>
      <c r="E34" s="58" t="s">
        <v>147</v>
      </c>
      <c r="F34" s="58" t="s">
        <v>26</v>
      </c>
      <c r="G34" s="59">
        <v>264.65499999999997</v>
      </c>
      <c r="H34" s="59">
        <v>227.76</v>
      </c>
      <c r="I34" s="60">
        <f>H34/G34</f>
        <v>0.86059209159093919</v>
      </c>
    </row>
    <row r="35" spans="1:10" x14ac:dyDescent="0.2">
      <c r="A35" s="138"/>
      <c r="B35" s="140"/>
      <c r="C35" s="58" t="s">
        <v>18</v>
      </c>
      <c r="D35" s="58" t="s">
        <v>27</v>
      </c>
      <c r="E35" s="58" t="s">
        <v>146</v>
      </c>
      <c r="F35" s="58" t="s">
        <v>24</v>
      </c>
      <c r="G35" s="59">
        <v>2395.739</v>
      </c>
      <c r="H35" s="59">
        <v>2395.739</v>
      </c>
      <c r="I35" s="60">
        <f t="shared" ref="I35:I54" si="6">H35/G35</f>
        <v>1</v>
      </c>
    </row>
    <row r="36" spans="1:10" x14ac:dyDescent="0.2">
      <c r="A36" s="138"/>
      <c r="B36" s="140"/>
      <c r="C36" s="58" t="s">
        <v>18</v>
      </c>
      <c r="D36" s="58" t="s">
        <v>21</v>
      </c>
      <c r="E36" s="58" t="s">
        <v>146</v>
      </c>
      <c r="F36" s="58" t="s">
        <v>24</v>
      </c>
      <c r="G36" s="59">
        <v>3797.8670000000002</v>
      </c>
      <c r="H36" s="59">
        <v>3379.67</v>
      </c>
      <c r="I36" s="60">
        <f t="shared" si="6"/>
        <v>0.88988634936399824</v>
      </c>
    </row>
    <row r="37" spans="1:10" x14ac:dyDescent="0.2">
      <c r="A37" s="138"/>
      <c r="B37" s="140"/>
      <c r="C37" s="58" t="s">
        <v>18</v>
      </c>
      <c r="D37" s="58" t="s">
        <v>17</v>
      </c>
      <c r="E37" s="58" t="s">
        <v>146</v>
      </c>
      <c r="F37" s="58" t="s">
        <v>24</v>
      </c>
      <c r="G37" s="59">
        <v>195.01</v>
      </c>
      <c r="H37" s="59">
        <v>192.01</v>
      </c>
      <c r="I37" s="60">
        <f t="shared" si="6"/>
        <v>0.98461617352956254</v>
      </c>
    </row>
    <row r="38" spans="1:10" ht="27" customHeight="1" x14ac:dyDescent="0.2">
      <c r="A38" s="20" t="s">
        <v>42</v>
      </c>
      <c r="B38" s="70" t="s">
        <v>188</v>
      </c>
      <c r="C38" s="65" t="s">
        <v>18</v>
      </c>
      <c r="D38" s="65"/>
      <c r="E38" s="65"/>
      <c r="F38" s="65"/>
      <c r="G38" s="51">
        <f>SUM(G39:G43)</f>
        <v>36317.966999999997</v>
      </c>
      <c r="H38" s="51">
        <f>SUM(H39:H43)</f>
        <v>35473.425000000003</v>
      </c>
      <c r="I38" s="66">
        <f t="shared" si="6"/>
        <v>0.97674588998883127</v>
      </c>
    </row>
    <row r="39" spans="1:10" ht="16.5" customHeight="1" x14ac:dyDescent="0.2">
      <c r="A39" s="125" t="s">
        <v>215</v>
      </c>
      <c r="B39" s="133" t="s">
        <v>315</v>
      </c>
      <c r="C39" s="58" t="s">
        <v>18</v>
      </c>
      <c r="D39" s="58" t="s">
        <v>27</v>
      </c>
      <c r="E39" s="58" t="s">
        <v>271</v>
      </c>
      <c r="F39" s="58" t="s">
        <v>24</v>
      </c>
      <c r="G39" s="59">
        <v>855.10400000000004</v>
      </c>
      <c r="H39" s="61">
        <v>855.10400000000004</v>
      </c>
      <c r="I39" s="60">
        <f t="shared" si="6"/>
        <v>1</v>
      </c>
    </row>
    <row r="40" spans="1:10" ht="16.5" customHeight="1" x14ac:dyDescent="0.2">
      <c r="A40" s="104"/>
      <c r="B40" s="134"/>
      <c r="C40" s="58" t="s">
        <v>18</v>
      </c>
      <c r="D40" s="58" t="s">
        <v>21</v>
      </c>
      <c r="E40" s="58" t="s">
        <v>271</v>
      </c>
      <c r="F40" s="58" t="s">
        <v>24</v>
      </c>
      <c r="G40" s="59">
        <v>3447.569</v>
      </c>
      <c r="H40" s="61">
        <v>2762.6010000000001</v>
      </c>
      <c r="I40" s="60">
        <f t="shared" si="6"/>
        <v>0.80131855229003401</v>
      </c>
    </row>
    <row r="41" spans="1:10" ht="16.5" customHeight="1" x14ac:dyDescent="0.2">
      <c r="A41" s="104"/>
      <c r="B41" s="134"/>
      <c r="C41" s="58" t="s">
        <v>18</v>
      </c>
      <c r="D41" s="58" t="s">
        <v>17</v>
      </c>
      <c r="E41" s="58" t="s">
        <v>271</v>
      </c>
      <c r="F41" s="58" t="s">
        <v>24</v>
      </c>
      <c r="G41" s="59">
        <v>100.39400000000001</v>
      </c>
      <c r="H41" s="61">
        <v>100.39400000000001</v>
      </c>
      <c r="I41" s="60">
        <f t="shared" si="6"/>
        <v>1</v>
      </c>
    </row>
    <row r="42" spans="1:10" ht="16.5" customHeight="1" x14ac:dyDescent="0.2">
      <c r="A42" s="104"/>
      <c r="B42" s="134"/>
      <c r="C42" s="58" t="s">
        <v>18</v>
      </c>
      <c r="D42" s="58" t="s">
        <v>27</v>
      </c>
      <c r="E42" s="58" t="s">
        <v>263</v>
      </c>
      <c r="F42" s="58" t="s">
        <v>24</v>
      </c>
      <c r="G42" s="59">
        <v>15957.5</v>
      </c>
      <c r="H42" s="61">
        <v>15957.5</v>
      </c>
      <c r="I42" s="60">
        <f t="shared" si="6"/>
        <v>1</v>
      </c>
    </row>
    <row r="43" spans="1:10" ht="16.5" customHeight="1" x14ac:dyDescent="0.2">
      <c r="A43" s="105"/>
      <c r="B43" s="135"/>
      <c r="C43" s="58" t="s">
        <v>18</v>
      </c>
      <c r="D43" s="58" t="s">
        <v>21</v>
      </c>
      <c r="E43" s="58" t="s">
        <v>263</v>
      </c>
      <c r="F43" s="58" t="s">
        <v>24</v>
      </c>
      <c r="G43" s="59">
        <v>15957.4</v>
      </c>
      <c r="H43" s="61">
        <v>15797.825999999999</v>
      </c>
      <c r="I43" s="60">
        <f t="shared" si="6"/>
        <v>0.99</v>
      </c>
    </row>
    <row r="44" spans="1:10" ht="22.5" customHeight="1" x14ac:dyDescent="0.2">
      <c r="A44" s="20" t="s">
        <v>43</v>
      </c>
      <c r="B44" s="70" t="s">
        <v>35</v>
      </c>
      <c r="C44" s="65" t="s">
        <v>18</v>
      </c>
      <c r="D44" s="65"/>
      <c r="E44" s="65"/>
      <c r="F44" s="65"/>
      <c r="G44" s="51">
        <f>SUM(G45:G85)</f>
        <v>1314560.929</v>
      </c>
      <c r="H44" s="51">
        <f>SUM(H45:H85)</f>
        <v>1308582.7220000001</v>
      </c>
      <c r="I44" s="66">
        <f t="shared" si="6"/>
        <v>0.99545231653541721</v>
      </c>
      <c r="J44" s="44"/>
    </row>
    <row r="45" spans="1:10" ht="16.5" customHeight="1" x14ac:dyDescent="0.2">
      <c r="A45" s="132" t="s">
        <v>217</v>
      </c>
      <c r="B45" s="136" t="s">
        <v>216</v>
      </c>
      <c r="C45" s="84" t="s">
        <v>18</v>
      </c>
      <c r="D45" s="84" t="s">
        <v>19</v>
      </c>
      <c r="E45" s="84" t="s">
        <v>148</v>
      </c>
      <c r="F45" s="84" t="s">
        <v>25</v>
      </c>
      <c r="G45" s="77">
        <v>5959.8320000000003</v>
      </c>
      <c r="H45" s="77">
        <v>5956.9669999999996</v>
      </c>
      <c r="I45" s="60">
        <f t="shared" si="6"/>
        <v>0.99951928175156601</v>
      </c>
      <c r="J45" s="45"/>
    </row>
    <row r="46" spans="1:10" ht="16.5" customHeight="1" x14ac:dyDescent="0.2">
      <c r="A46" s="132"/>
      <c r="B46" s="137"/>
      <c r="C46" s="84" t="s">
        <v>18</v>
      </c>
      <c r="D46" s="84" t="s">
        <v>19</v>
      </c>
      <c r="E46" s="84" t="s">
        <v>148</v>
      </c>
      <c r="F46" s="84" t="s">
        <v>24</v>
      </c>
      <c r="G46" s="77">
        <v>40.762999999999998</v>
      </c>
      <c r="H46" s="77">
        <v>13.6</v>
      </c>
      <c r="I46" s="60">
        <f t="shared" si="6"/>
        <v>0.33363589529720583</v>
      </c>
      <c r="J46" s="45"/>
    </row>
    <row r="47" spans="1:10" x14ac:dyDescent="0.2">
      <c r="A47" s="132"/>
      <c r="B47" s="137"/>
      <c r="C47" s="58" t="s">
        <v>18</v>
      </c>
      <c r="D47" s="58" t="s">
        <v>19</v>
      </c>
      <c r="E47" s="58" t="s">
        <v>150</v>
      </c>
      <c r="F47" s="58" t="s">
        <v>25</v>
      </c>
      <c r="G47" s="59">
        <v>43727.953999999998</v>
      </c>
      <c r="H47" s="59">
        <v>43722.330999999998</v>
      </c>
      <c r="I47" s="60">
        <f t="shared" si="6"/>
        <v>0.99987140948785302</v>
      </c>
      <c r="J47" s="45"/>
    </row>
    <row r="48" spans="1:10" x14ac:dyDescent="0.2">
      <c r="A48" s="132"/>
      <c r="B48" s="137"/>
      <c r="C48" s="58" t="s">
        <v>18</v>
      </c>
      <c r="D48" s="58" t="s">
        <v>19</v>
      </c>
      <c r="E48" s="58" t="s">
        <v>150</v>
      </c>
      <c r="F48" s="58" t="s">
        <v>24</v>
      </c>
      <c r="G48" s="59">
        <v>5964.1329999999998</v>
      </c>
      <c r="H48" s="59">
        <v>5160.1980000000003</v>
      </c>
      <c r="I48" s="60">
        <f t="shared" si="6"/>
        <v>0.86520505159760863</v>
      </c>
      <c r="J48" s="45"/>
    </row>
    <row r="49" spans="1:10" x14ac:dyDescent="0.2">
      <c r="A49" s="132"/>
      <c r="B49" s="137"/>
      <c r="C49" s="58" t="s">
        <v>18</v>
      </c>
      <c r="D49" s="58" t="s">
        <v>19</v>
      </c>
      <c r="E49" s="58" t="s">
        <v>150</v>
      </c>
      <c r="F49" s="58" t="s">
        <v>23</v>
      </c>
      <c r="G49" s="59">
        <v>102.91200000000001</v>
      </c>
      <c r="H49" s="59">
        <v>98.768000000000001</v>
      </c>
      <c r="I49" s="60">
        <f t="shared" si="6"/>
        <v>0.95973258706467657</v>
      </c>
      <c r="J49" s="45"/>
    </row>
    <row r="50" spans="1:10" x14ac:dyDescent="0.2">
      <c r="A50" s="132"/>
      <c r="B50" s="137"/>
      <c r="C50" s="58" t="s">
        <v>18</v>
      </c>
      <c r="D50" s="58" t="s">
        <v>30</v>
      </c>
      <c r="E50" s="58" t="s">
        <v>295</v>
      </c>
      <c r="F50" s="58" t="s">
        <v>25</v>
      </c>
      <c r="G50" s="59">
        <v>20.68</v>
      </c>
      <c r="H50" s="59">
        <v>16.18</v>
      </c>
      <c r="I50" s="60">
        <f t="shared" si="6"/>
        <v>0.78239845261121854</v>
      </c>
      <c r="J50" s="45"/>
    </row>
    <row r="51" spans="1:10" x14ac:dyDescent="0.2">
      <c r="A51" s="132"/>
      <c r="B51" s="137"/>
      <c r="C51" s="58" t="s">
        <v>18</v>
      </c>
      <c r="D51" s="58" t="s">
        <v>30</v>
      </c>
      <c r="E51" s="58" t="s">
        <v>295</v>
      </c>
      <c r="F51" s="58" t="s">
        <v>24</v>
      </c>
      <c r="G51" s="59">
        <v>67.06</v>
      </c>
      <c r="H51" s="59">
        <v>60.56</v>
      </c>
      <c r="I51" s="60">
        <f t="shared" si="6"/>
        <v>0.90307187593200122</v>
      </c>
      <c r="J51" s="45"/>
    </row>
    <row r="52" spans="1:10" x14ac:dyDescent="0.2">
      <c r="A52" s="132"/>
      <c r="B52" s="137"/>
      <c r="C52" s="58" t="s">
        <v>18</v>
      </c>
      <c r="D52" s="58" t="s">
        <v>19</v>
      </c>
      <c r="E52" s="58" t="s">
        <v>295</v>
      </c>
      <c r="F52" s="58" t="s">
        <v>25</v>
      </c>
      <c r="G52" s="59">
        <v>7.0720000000000001</v>
      </c>
      <c r="H52" s="59">
        <v>7.0720000000000001</v>
      </c>
      <c r="I52" s="60">
        <f t="shared" si="6"/>
        <v>1</v>
      </c>
      <c r="J52" s="45"/>
    </row>
    <row r="53" spans="1:10" x14ac:dyDescent="0.2">
      <c r="A53" s="132"/>
      <c r="B53" s="137"/>
      <c r="C53" s="58" t="s">
        <v>18</v>
      </c>
      <c r="D53" s="58" t="s">
        <v>19</v>
      </c>
      <c r="E53" s="58" t="s">
        <v>295</v>
      </c>
      <c r="F53" s="58" t="s">
        <v>23</v>
      </c>
      <c r="G53" s="59">
        <v>1.4279999999999999</v>
      </c>
      <c r="H53" s="59">
        <v>0.55700000000000005</v>
      </c>
      <c r="I53" s="60">
        <f t="shared" si="6"/>
        <v>0.39005602240896364</v>
      </c>
      <c r="J53" s="45"/>
    </row>
    <row r="54" spans="1:10" x14ac:dyDescent="0.2">
      <c r="A54" s="132"/>
      <c r="B54" s="137"/>
      <c r="C54" s="58" t="s">
        <v>18</v>
      </c>
      <c r="D54" s="58" t="s">
        <v>19</v>
      </c>
      <c r="E54" s="58" t="s">
        <v>149</v>
      </c>
      <c r="F54" s="58" t="s">
        <v>25</v>
      </c>
      <c r="G54" s="59">
        <v>14875</v>
      </c>
      <c r="H54" s="59">
        <v>14875</v>
      </c>
      <c r="I54" s="60">
        <f t="shared" si="6"/>
        <v>1</v>
      </c>
      <c r="J54" s="45"/>
    </row>
    <row r="55" spans="1:10" ht="12.75" customHeight="1" x14ac:dyDescent="0.2">
      <c r="A55" s="125" t="s">
        <v>219</v>
      </c>
      <c r="B55" s="136" t="s">
        <v>218</v>
      </c>
      <c r="C55" s="58" t="s">
        <v>18</v>
      </c>
      <c r="D55" s="58" t="s">
        <v>27</v>
      </c>
      <c r="E55" s="58" t="s">
        <v>151</v>
      </c>
      <c r="F55" s="58" t="s">
        <v>25</v>
      </c>
      <c r="G55" s="59">
        <v>11.4</v>
      </c>
      <c r="H55" s="59">
        <v>11.4</v>
      </c>
      <c r="I55" s="60">
        <f>H55/G55</f>
        <v>1</v>
      </c>
      <c r="J55" s="45"/>
    </row>
    <row r="56" spans="1:10" ht="12.75" customHeight="1" x14ac:dyDescent="0.2">
      <c r="A56" s="104"/>
      <c r="B56" s="137"/>
      <c r="C56" s="58" t="s">
        <v>18</v>
      </c>
      <c r="D56" s="58" t="s">
        <v>27</v>
      </c>
      <c r="E56" s="58" t="s">
        <v>151</v>
      </c>
      <c r="F56" s="58" t="s">
        <v>24</v>
      </c>
      <c r="G56" s="59">
        <v>28347.649000000001</v>
      </c>
      <c r="H56" s="59">
        <v>27121.192999999999</v>
      </c>
      <c r="I56" s="60">
        <f t="shared" ref="I56:I119" si="7">H56/G56</f>
        <v>0.95673517758033477</v>
      </c>
      <c r="J56" s="45"/>
    </row>
    <row r="57" spans="1:10" x14ac:dyDescent="0.2">
      <c r="A57" s="104"/>
      <c r="B57" s="137"/>
      <c r="C57" s="58" t="s">
        <v>18</v>
      </c>
      <c r="D57" s="58" t="s">
        <v>27</v>
      </c>
      <c r="E57" s="58" t="s">
        <v>151</v>
      </c>
      <c r="F57" s="58" t="s">
        <v>23</v>
      </c>
      <c r="G57" s="59">
        <v>377.18299999999999</v>
      </c>
      <c r="H57" s="59">
        <v>357.577</v>
      </c>
      <c r="I57" s="60">
        <f t="shared" si="7"/>
        <v>0.9480199266668965</v>
      </c>
      <c r="J57" s="45"/>
    </row>
    <row r="58" spans="1:10" x14ac:dyDescent="0.2">
      <c r="A58" s="104"/>
      <c r="B58" s="137"/>
      <c r="C58" s="58" t="s">
        <v>18</v>
      </c>
      <c r="D58" s="58" t="s">
        <v>30</v>
      </c>
      <c r="E58" s="58" t="s">
        <v>299</v>
      </c>
      <c r="F58" s="58" t="s">
        <v>24</v>
      </c>
      <c r="G58" s="59">
        <v>11.65</v>
      </c>
      <c r="H58" s="59">
        <v>11.65</v>
      </c>
      <c r="I58" s="60">
        <f t="shared" si="7"/>
        <v>1</v>
      </c>
      <c r="J58" s="45"/>
    </row>
    <row r="59" spans="1:10" x14ac:dyDescent="0.2">
      <c r="A59" s="104"/>
      <c r="B59" s="137"/>
      <c r="C59" s="58" t="s">
        <v>18</v>
      </c>
      <c r="D59" s="58" t="s">
        <v>27</v>
      </c>
      <c r="E59" s="58" t="s">
        <v>152</v>
      </c>
      <c r="F59" s="58" t="s">
        <v>25</v>
      </c>
      <c r="G59" s="59">
        <v>274463.5</v>
      </c>
      <c r="H59" s="59">
        <v>274463.5</v>
      </c>
      <c r="I59" s="60">
        <f t="shared" si="7"/>
        <v>1</v>
      </c>
      <c r="J59" s="45"/>
    </row>
    <row r="60" spans="1:10" x14ac:dyDescent="0.2">
      <c r="A60" s="104"/>
      <c r="B60" s="137"/>
      <c r="C60" s="58" t="s">
        <v>18</v>
      </c>
      <c r="D60" s="58" t="s">
        <v>27</v>
      </c>
      <c r="E60" s="58" t="s">
        <v>152</v>
      </c>
      <c r="F60" s="58" t="s">
        <v>24</v>
      </c>
      <c r="G60" s="59">
        <v>1296</v>
      </c>
      <c r="H60" s="59">
        <v>1296</v>
      </c>
      <c r="I60" s="60">
        <f t="shared" si="7"/>
        <v>1</v>
      </c>
      <c r="J60" s="45"/>
    </row>
    <row r="61" spans="1:10" x14ac:dyDescent="0.2">
      <c r="A61" s="104"/>
      <c r="B61" s="137"/>
      <c r="C61" s="58" t="s">
        <v>18</v>
      </c>
      <c r="D61" s="58" t="s">
        <v>27</v>
      </c>
      <c r="E61" s="58" t="s">
        <v>339</v>
      </c>
      <c r="F61" s="58" t="s">
        <v>24</v>
      </c>
      <c r="G61" s="59">
        <v>600</v>
      </c>
      <c r="H61" s="59">
        <v>600</v>
      </c>
      <c r="I61" s="60">
        <f t="shared" si="7"/>
        <v>1</v>
      </c>
      <c r="J61" s="45"/>
    </row>
    <row r="62" spans="1:10" ht="14.25" customHeight="1" x14ac:dyDescent="0.2">
      <c r="A62" s="125" t="s">
        <v>220</v>
      </c>
      <c r="B62" s="136" t="s">
        <v>221</v>
      </c>
      <c r="C62" s="58" t="s">
        <v>18</v>
      </c>
      <c r="D62" s="58" t="s">
        <v>21</v>
      </c>
      <c r="E62" s="58" t="s">
        <v>153</v>
      </c>
      <c r="F62" s="58" t="s">
        <v>25</v>
      </c>
      <c r="G62" s="59">
        <v>298.83</v>
      </c>
      <c r="H62" s="59">
        <v>239.97800000000001</v>
      </c>
      <c r="I62" s="60">
        <f t="shared" si="7"/>
        <v>0.80305859518789957</v>
      </c>
      <c r="J62" s="45"/>
    </row>
    <row r="63" spans="1:10" x14ac:dyDescent="0.2">
      <c r="A63" s="104"/>
      <c r="B63" s="137"/>
      <c r="C63" s="58" t="s">
        <v>18</v>
      </c>
      <c r="D63" s="58" t="s">
        <v>21</v>
      </c>
      <c r="E63" s="58" t="s">
        <v>153</v>
      </c>
      <c r="F63" s="58" t="s">
        <v>24</v>
      </c>
      <c r="G63" s="59">
        <v>80150.849000000002</v>
      </c>
      <c r="H63" s="59">
        <v>77352.593999999997</v>
      </c>
      <c r="I63" s="60">
        <f t="shared" si="7"/>
        <v>0.96508764367548994</v>
      </c>
      <c r="J63" s="45"/>
    </row>
    <row r="64" spans="1:10" x14ac:dyDescent="0.2">
      <c r="A64" s="104"/>
      <c r="B64" s="137"/>
      <c r="C64" s="58" t="s">
        <v>18</v>
      </c>
      <c r="D64" s="58" t="s">
        <v>21</v>
      </c>
      <c r="E64" s="58" t="s">
        <v>153</v>
      </c>
      <c r="F64" s="58" t="s">
        <v>23</v>
      </c>
      <c r="G64" s="59">
        <v>1328.6320000000001</v>
      </c>
      <c r="H64" s="59">
        <v>1308.4639999999999</v>
      </c>
      <c r="I64" s="60">
        <f t="shared" si="7"/>
        <v>0.98482047700190867</v>
      </c>
      <c r="J64" s="45"/>
    </row>
    <row r="65" spans="1:10" x14ac:dyDescent="0.2">
      <c r="A65" s="104"/>
      <c r="B65" s="137"/>
      <c r="C65" s="58" t="s">
        <v>18</v>
      </c>
      <c r="D65" s="58" t="s">
        <v>30</v>
      </c>
      <c r="E65" s="58" t="s">
        <v>300</v>
      </c>
      <c r="F65" s="58" t="s">
        <v>25</v>
      </c>
      <c r="G65" s="59">
        <v>25.5</v>
      </c>
      <c r="H65" s="59">
        <v>25.5</v>
      </c>
      <c r="I65" s="60">
        <f t="shared" si="7"/>
        <v>1</v>
      </c>
      <c r="J65" s="45"/>
    </row>
    <row r="66" spans="1:10" x14ac:dyDescent="0.2">
      <c r="A66" s="104"/>
      <c r="B66" s="137"/>
      <c r="C66" s="58" t="s">
        <v>18</v>
      </c>
      <c r="D66" s="58" t="s">
        <v>21</v>
      </c>
      <c r="E66" s="58" t="s">
        <v>268</v>
      </c>
      <c r="F66" s="58" t="s">
        <v>25</v>
      </c>
      <c r="G66" s="59">
        <v>37563.199999999997</v>
      </c>
      <c r="H66" s="59">
        <v>37563.199999999997</v>
      </c>
      <c r="I66" s="60">
        <f t="shared" si="7"/>
        <v>1</v>
      </c>
      <c r="J66" s="45"/>
    </row>
    <row r="67" spans="1:10" x14ac:dyDescent="0.2">
      <c r="A67" s="104"/>
      <c r="B67" s="137"/>
      <c r="C67" s="58" t="s">
        <v>18</v>
      </c>
      <c r="D67" s="58" t="s">
        <v>21</v>
      </c>
      <c r="E67" s="58" t="s">
        <v>155</v>
      </c>
      <c r="F67" s="58" t="s">
        <v>25</v>
      </c>
      <c r="G67" s="59">
        <v>680030.9</v>
      </c>
      <c r="H67" s="59">
        <v>680030.9</v>
      </c>
      <c r="I67" s="60">
        <f t="shared" si="7"/>
        <v>1</v>
      </c>
      <c r="J67" s="45"/>
    </row>
    <row r="68" spans="1:10" x14ac:dyDescent="0.2">
      <c r="A68" s="104"/>
      <c r="B68" s="137"/>
      <c r="C68" s="58" t="s">
        <v>18</v>
      </c>
      <c r="D68" s="58" t="s">
        <v>21</v>
      </c>
      <c r="E68" s="58" t="s">
        <v>155</v>
      </c>
      <c r="F68" s="58" t="s">
        <v>24</v>
      </c>
      <c r="G68" s="59">
        <v>8696</v>
      </c>
      <c r="H68" s="59">
        <v>8696</v>
      </c>
      <c r="I68" s="60">
        <f t="shared" si="7"/>
        <v>1</v>
      </c>
      <c r="J68" s="45"/>
    </row>
    <row r="69" spans="1:10" x14ac:dyDescent="0.2">
      <c r="A69" s="104"/>
      <c r="B69" s="137"/>
      <c r="C69" s="58" t="s">
        <v>18</v>
      </c>
      <c r="D69" s="58" t="s">
        <v>36</v>
      </c>
      <c r="E69" s="58" t="s">
        <v>224</v>
      </c>
      <c r="F69" s="58" t="s">
        <v>24</v>
      </c>
      <c r="G69" s="59">
        <v>15677.2</v>
      </c>
      <c r="H69" s="59">
        <v>15677.2</v>
      </c>
      <c r="I69" s="60">
        <f t="shared" si="7"/>
        <v>1</v>
      </c>
      <c r="J69" s="45"/>
    </row>
    <row r="70" spans="1:10" x14ac:dyDescent="0.2">
      <c r="A70" s="104"/>
      <c r="B70" s="137"/>
      <c r="C70" s="58" t="s">
        <v>18</v>
      </c>
      <c r="D70" s="58" t="s">
        <v>21</v>
      </c>
      <c r="E70" s="58" t="s">
        <v>156</v>
      </c>
      <c r="F70" s="58" t="s">
        <v>24</v>
      </c>
      <c r="G70" s="59">
        <v>712.18700000000001</v>
      </c>
      <c r="H70" s="59">
        <v>712.18700000000001</v>
      </c>
      <c r="I70" s="60">
        <f t="shared" si="7"/>
        <v>1</v>
      </c>
      <c r="J70" s="45"/>
    </row>
    <row r="71" spans="1:10" x14ac:dyDescent="0.2">
      <c r="A71" s="104"/>
      <c r="B71" s="137"/>
      <c r="C71" s="58" t="s">
        <v>18</v>
      </c>
      <c r="D71" s="58" t="s">
        <v>21</v>
      </c>
      <c r="E71" s="58" t="s">
        <v>156</v>
      </c>
      <c r="F71" s="58" t="s">
        <v>78</v>
      </c>
      <c r="G71" s="59">
        <v>24.913</v>
      </c>
      <c r="H71" s="59">
        <v>24.913</v>
      </c>
      <c r="I71" s="60">
        <f t="shared" si="7"/>
        <v>1</v>
      </c>
      <c r="J71" s="45"/>
    </row>
    <row r="72" spans="1:10" x14ac:dyDescent="0.2">
      <c r="A72" s="104"/>
      <c r="B72" s="137"/>
      <c r="C72" s="58" t="s">
        <v>18</v>
      </c>
      <c r="D72" s="58" t="s">
        <v>36</v>
      </c>
      <c r="E72" s="58" t="s">
        <v>157</v>
      </c>
      <c r="F72" s="58" t="s">
        <v>24</v>
      </c>
      <c r="G72" s="59">
        <v>39.4</v>
      </c>
      <c r="H72" s="59">
        <v>39.4</v>
      </c>
      <c r="I72" s="60">
        <f t="shared" si="7"/>
        <v>1</v>
      </c>
      <c r="J72" s="45"/>
    </row>
    <row r="73" spans="1:10" x14ac:dyDescent="0.2">
      <c r="A73" s="104"/>
      <c r="B73" s="137"/>
      <c r="C73" s="58" t="s">
        <v>18</v>
      </c>
      <c r="D73" s="58" t="s">
        <v>21</v>
      </c>
      <c r="E73" s="58" t="s">
        <v>154</v>
      </c>
      <c r="F73" s="58" t="s">
        <v>24</v>
      </c>
      <c r="G73" s="59">
        <v>22043.86</v>
      </c>
      <c r="H73" s="59">
        <v>21876.136999999999</v>
      </c>
      <c r="I73" s="60">
        <f t="shared" si="7"/>
        <v>0.99239139606221405</v>
      </c>
      <c r="J73" s="45"/>
    </row>
    <row r="74" spans="1:10" x14ac:dyDescent="0.2">
      <c r="A74" s="104"/>
      <c r="B74" s="137"/>
      <c r="C74" s="58" t="s">
        <v>18</v>
      </c>
      <c r="D74" s="58" t="s">
        <v>21</v>
      </c>
      <c r="E74" s="58" t="s">
        <v>340</v>
      </c>
      <c r="F74" s="58" t="s">
        <v>24</v>
      </c>
      <c r="G74" s="59">
        <v>900</v>
      </c>
      <c r="H74" s="59">
        <v>900</v>
      </c>
      <c r="I74" s="60">
        <f t="shared" si="7"/>
        <v>1</v>
      </c>
      <c r="J74" s="45"/>
    </row>
    <row r="75" spans="1:10" x14ac:dyDescent="0.2">
      <c r="A75" s="104"/>
      <c r="B75" s="137"/>
      <c r="C75" s="58" t="s">
        <v>18</v>
      </c>
      <c r="D75" s="58" t="s">
        <v>21</v>
      </c>
      <c r="E75" s="58" t="s">
        <v>159</v>
      </c>
      <c r="F75" s="58" t="s">
        <v>24</v>
      </c>
      <c r="G75" s="59">
        <v>2379.75</v>
      </c>
      <c r="H75" s="59">
        <v>2378.723</v>
      </c>
      <c r="I75" s="60">
        <f t="shared" si="7"/>
        <v>0.99956844206324191</v>
      </c>
      <c r="J75" s="45"/>
    </row>
    <row r="76" spans="1:10" x14ac:dyDescent="0.2">
      <c r="A76" s="104"/>
      <c r="B76" s="137"/>
      <c r="C76" s="58" t="s">
        <v>18</v>
      </c>
      <c r="D76" s="58" t="s">
        <v>21</v>
      </c>
      <c r="E76" s="58" t="s">
        <v>158</v>
      </c>
      <c r="F76" s="58" t="s">
        <v>24</v>
      </c>
      <c r="G76" s="59">
        <v>12581.94</v>
      </c>
      <c r="H76" s="59">
        <v>12574.607</v>
      </c>
      <c r="I76" s="60">
        <f t="shared" si="7"/>
        <v>0.9994171804983969</v>
      </c>
      <c r="J76" s="45"/>
    </row>
    <row r="77" spans="1:10" x14ac:dyDescent="0.2">
      <c r="A77" s="104"/>
      <c r="B77" s="137"/>
      <c r="C77" s="58" t="s">
        <v>18</v>
      </c>
      <c r="D77" s="58" t="s">
        <v>21</v>
      </c>
      <c r="E77" s="58" t="s">
        <v>158</v>
      </c>
      <c r="F77" s="58" t="s">
        <v>78</v>
      </c>
      <c r="G77" s="59">
        <v>9.2219999999999995</v>
      </c>
      <c r="H77" s="59">
        <v>9.2219999999999995</v>
      </c>
      <c r="I77" s="60">
        <f t="shared" si="7"/>
        <v>1</v>
      </c>
      <c r="J77" s="45"/>
    </row>
    <row r="78" spans="1:10" x14ac:dyDescent="0.2">
      <c r="A78" s="132" t="s">
        <v>223</v>
      </c>
      <c r="B78" s="133" t="s">
        <v>222</v>
      </c>
      <c r="C78" s="58" t="s">
        <v>18</v>
      </c>
      <c r="D78" s="58" t="s">
        <v>28</v>
      </c>
      <c r="E78" s="58" t="s">
        <v>160</v>
      </c>
      <c r="F78" s="58" t="s">
        <v>26</v>
      </c>
      <c r="G78" s="59">
        <v>49589.493999999999</v>
      </c>
      <c r="H78" s="59">
        <v>48888.821000000004</v>
      </c>
      <c r="I78" s="60">
        <f t="shared" si="7"/>
        <v>0.98587053540009917</v>
      </c>
      <c r="J78" s="45"/>
    </row>
    <row r="79" spans="1:10" x14ac:dyDescent="0.2">
      <c r="A79" s="132"/>
      <c r="B79" s="134"/>
      <c r="C79" s="58" t="s">
        <v>18</v>
      </c>
      <c r="D79" s="58" t="s">
        <v>30</v>
      </c>
      <c r="E79" s="58" t="s">
        <v>301</v>
      </c>
      <c r="F79" s="58" t="s">
        <v>26</v>
      </c>
      <c r="G79" s="59">
        <v>17.5</v>
      </c>
      <c r="H79" s="59">
        <v>17.5</v>
      </c>
      <c r="I79" s="60">
        <f t="shared" si="7"/>
        <v>1</v>
      </c>
      <c r="J79" s="45"/>
    </row>
    <row r="80" spans="1:10" x14ac:dyDescent="0.2">
      <c r="A80" s="132"/>
      <c r="B80" s="135"/>
      <c r="C80" s="58" t="s">
        <v>18</v>
      </c>
      <c r="D80" s="58" t="s">
        <v>28</v>
      </c>
      <c r="E80" s="58" t="s">
        <v>161</v>
      </c>
      <c r="F80" s="58" t="s">
        <v>26</v>
      </c>
      <c r="G80" s="59">
        <v>14820</v>
      </c>
      <c r="H80" s="59">
        <v>14820</v>
      </c>
      <c r="I80" s="60">
        <f t="shared" si="7"/>
        <v>1</v>
      </c>
      <c r="J80" s="45"/>
    </row>
    <row r="81" spans="1:10" x14ac:dyDescent="0.2">
      <c r="A81" s="125" t="s">
        <v>316</v>
      </c>
      <c r="B81" s="134" t="s">
        <v>353</v>
      </c>
      <c r="C81" s="58" t="s">
        <v>18</v>
      </c>
      <c r="D81" s="58" t="s">
        <v>19</v>
      </c>
      <c r="E81" s="58" t="s">
        <v>162</v>
      </c>
      <c r="F81" s="58" t="s">
        <v>25</v>
      </c>
      <c r="G81" s="59">
        <v>2568.578</v>
      </c>
      <c r="H81" s="59">
        <v>2565.5050000000001</v>
      </c>
      <c r="I81" s="60">
        <f t="shared" si="7"/>
        <v>0.99880361818874108</v>
      </c>
      <c r="J81" s="45"/>
    </row>
    <row r="82" spans="1:10" ht="14.25" customHeight="1" x14ac:dyDescent="0.2">
      <c r="A82" s="104"/>
      <c r="B82" s="134"/>
      <c r="C82" s="58" t="s">
        <v>18</v>
      </c>
      <c r="D82" s="58" t="s">
        <v>19</v>
      </c>
      <c r="E82" s="58" t="s">
        <v>162</v>
      </c>
      <c r="F82" s="58" t="s">
        <v>24</v>
      </c>
      <c r="G82" s="59">
        <v>2008.3579999999999</v>
      </c>
      <c r="H82" s="59">
        <v>1889.644</v>
      </c>
      <c r="I82" s="60">
        <f t="shared" si="7"/>
        <v>0.94089002060389637</v>
      </c>
      <c r="J82" s="45"/>
    </row>
    <row r="83" spans="1:10" ht="18" customHeight="1" x14ac:dyDescent="0.2">
      <c r="A83" s="104"/>
      <c r="B83" s="134"/>
      <c r="C83" s="58" t="s">
        <v>18</v>
      </c>
      <c r="D83" s="58" t="s">
        <v>19</v>
      </c>
      <c r="E83" s="58" t="s">
        <v>162</v>
      </c>
      <c r="F83" s="58" t="s">
        <v>23</v>
      </c>
      <c r="G83" s="59">
        <v>49.1</v>
      </c>
      <c r="H83" s="59">
        <v>48.728999999999999</v>
      </c>
      <c r="I83" s="60">
        <f t="shared" si="7"/>
        <v>0.99244399185336041</v>
      </c>
      <c r="J83" s="45"/>
    </row>
    <row r="84" spans="1:10" ht="15.75" customHeight="1" x14ac:dyDescent="0.2">
      <c r="A84" s="105"/>
      <c r="B84" s="135"/>
      <c r="C84" s="58" t="s">
        <v>18</v>
      </c>
      <c r="D84" s="58" t="s">
        <v>19</v>
      </c>
      <c r="E84" s="58" t="s">
        <v>163</v>
      </c>
      <c r="F84" s="58" t="s">
        <v>25</v>
      </c>
      <c r="G84" s="59">
        <v>867</v>
      </c>
      <c r="H84" s="59">
        <v>867</v>
      </c>
      <c r="I84" s="60">
        <f t="shared" si="7"/>
        <v>1</v>
      </c>
      <c r="J84" s="45"/>
    </row>
    <row r="85" spans="1:10" ht="58.5" customHeight="1" x14ac:dyDescent="0.2">
      <c r="A85" s="57" t="s">
        <v>281</v>
      </c>
      <c r="B85" s="78" t="s">
        <v>282</v>
      </c>
      <c r="C85" s="58" t="s">
        <v>18</v>
      </c>
      <c r="D85" s="58" t="s">
        <v>19</v>
      </c>
      <c r="E85" s="58" t="s">
        <v>296</v>
      </c>
      <c r="F85" s="58" t="s">
        <v>25</v>
      </c>
      <c r="G85" s="59">
        <v>6304.3</v>
      </c>
      <c r="H85" s="59">
        <v>6303.9449999999997</v>
      </c>
      <c r="I85" s="60">
        <f t="shared" si="7"/>
        <v>0.99994368922798715</v>
      </c>
    </row>
    <row r="86" spans="1:10" ht="24" customHeight="1" x14ac:dyDescent="0.2">
      <c r="A86" s="34" t="s">
        <v>44</v>
      </c>
      <c r="B86" s="38" t="s">
        <v>317</v>
      </c>
      <c r="C86" s="26"/>
      <c r="D86" s="26"/>
      <c r="E86" s="26" t="s">
        <v>88</v>
      </c>
      <c r="F86" s="26"/>
      <c r="G86" s="87">
        <f>G87+G95</f>
        <v>332787.79700000002</v>
      </c>
      <c r="H86" s="50">
        <f>H87+H95</f>
        <v>332452.49800000002</v>
      </c>
      <c r="I86" s="27">
        <f t="shared" si="7"/>
        <v>0.99899245404121595</v>
      </c>
    </row>
    <row r="87" spans="1:10" ht="33.75" customHeight="1" x14ac:dyDescent="0.2">
      <c r="A87" s="20" t="s">
        <v>47</v>
      </c>
      <c r="B87" s="21" t="s">
        <v>48</v>
      </c>
      <c r="C87" s="12" t="s">
        <v>46</v>
      </c>
      <c r="D87" s="12"/>
      <c r="E87" s="12"/>
      <c r="F87" s="12"/>
      <c r="G87" s="47">
        <f>SUM(G88:G94)</f>
        <v>332729.73700000002</v>
      </c>
      <c r="H87" s="51">
        <f>SUM(H88:H94)</f>
        <v>332394.43800000002</v>
      </c>
      <c r="I87" s="6">
        <f t="shared" si="7"/>
        <v>0.99899227822850112</v>
      </c>
    </row>
    <row r="88" spans="1:10" ht="16.5" customHeight="1" x14ac:dyDescent="0.2">
      <c r="A88" s="132" t="s">
        <v>229</v>
      </c>
      <c r="B88" s="106" t="s">
        <v>227</v>
      </c>
      <c r="C88" s="58" t="s">
        <v>46</v>
      </c>
      <c r="D88" s="58" t="s">
        <v>49</v>
      </c>
      <c r="E88" s="58" t="s">
        <v>50</v>
      </c>
      <c r="F88" s="58" t="s">
        <v>25</v>
      </c>
      <c r="G88" s="59">
        <v>29677.991999999998</v>
      </c>
      <c r="H88" s="59">
        <v>29546.755000000001</v>
      </c>
      <c r="I88" s="60">
        <f t="shared" si="7"/>
        <v>0.99557796902162388</v>
      </c>
    </row>
    <row r="89" spans="1:10" ht="16.5" customHeight="1" x14ac:dyDescent="0.2">
      <c r="A89" s="132"/>
      <c r="B89" s="107"/>
      <c r="C89" s="58" t="s">
        <v>46</v>
      </c>
      <c r="D89" s="58" t="s">
        <v>49</v>
      </c>
      <c r="E89" s="58" t="s">
        <v>50</v>
      </c>
      <c r="F89" s="58" t="s">
        <v>24</v>
      </c>
      <c r="G89" s="59">
        <v>2612.4319999999998</v>
      </c>
      <c r="H89" s="59">
        <v>2408.37</v>
      </c>
      <c r="I89" s="60">
        <f>H89/G89</f>
        <v>0.92188811038909346</v>
      </c>
    </row>
    <row r="90" spans="1:10" ht="16.5" customHeight="1" x14ac:dyDescent="0.2">
      <c r="A90" s="132"/>
      <c r="B90" s="107"/>
      <c r="C90" s="58" t="s">
        <v>46</v>
      </c>
      <c r="D90" s="58" t="s">
        <v>49</v>
      </c>
      <c r="E90" s="58" t="s">
        <v>50</v>
      </c>
      <c r="F90" s="58" t="s">
        <v>23</v>
      </c>
      <c r="G90" s="59">
        <v>2.5830000000000002</v>
      </c>
      <c r="H90" s="59">
        <v>2.5830000000000002</v>
      </c>
      <c r="I90" s="60">
        <f>H90/G90</f>
        <v>1</v>
      </c>
    </row>
    <row r="91" spans="1:10" ht="16.5" customHeight="1" x14ac:dyDescent="0.2">
      <c r="A91" s="132"/>
      <c r="B91" s="107"/>
      <c r="C91" s="58" t="s">
        <v>46</v>
      </c>
      <c r="D91" s="58" t="s">
        <v>49</v>
      </c>
      <c r="E91" s="58" t="s">
        <v>269</v>
      </c>
      <c r="F91" s="58" t="s">
        <v>25</v>
      </c>
      <c r="G91" s="59">
        <v>64.3</v>
      </c>
      <c r="H91" s="59">
        <v>64.3</v>
      </c>
      <c r="I91" s="60">
        <f>H91/G91</f>
        <v>1</v>
      </c>
    </row>
    <row r="92" spans="1:10" ht="16.5" customHeight="1" x14ac:dyDescent="0.2">
      <c r="A92" s="132"/>
      <c r="B92" s="107"/>
      <c r="C92" s="58" t="s">
        <v>46</v>
      </c>
      <c r="D92" s="58" t="s">
        <v>49</v>
      </c>
      <c r="E92" s="58" t="s">
        <v>51</v>
      </c>
      <c r="F92" s="58" t="s">
        <v>25</v>
      </c>
      <c r="G92" s="59">
        <v>4412.7</v>
      </c>
      <c r="H92" s="59">
        <v>4412.7</v>
      </c>
      <c r="I92" s="60">
        <f>H92/G92</f>
        <v>1</v>
      </c>
    </row>
    <row r="93" spans="1:10" ht="25.5" customHeight="1" x14ac:dyDescent="0.2">
      <c r="A93" s="125" t="s">
        <v>329</v>
      </c>
      <c r="B93" s="106" t="s">
        <v>228</v>
      </c>
      <c r="C93" s="58" t="s">
        <v>46</v>
      </c>
      <c r="D93" s="58" t="s">
        <v>130</v>
      </c>
      <c r="E93" s="58" t="s">
        <v>273</v>
      </c>
      <c r="F93" s="58" t="s">
        <v>54</v>
      </c>
      <c r="G93" s="59">
        <v>11363.465</v>
      </c>
      <c r="H93" s="59">
        <v>11363.465</v>
      </c>
      <c r="I93" s="60">
        <f t="shared" ref="I93" si="8">H93/G93</f>
        <v>1</v>
      </c>
    </row>
    <row r="94" spans="1:10" ht="27.75" customHeight="1" x14ac:dyDescent="0.2">
      <c r="A94" s="105"/>
      <c r="B94" s="108"/>
      <c r="C94" s="58" t="s">
        <v>46</v>
      </c>
      <c r="D94" s="58" t="s">
        <v>52</v>
      </c>
      <c r="E94" s="58" t="s">
        <v>53</v>
      </c>
      <c r="F94" s="58" t="s">
        <v>54</v>
      </c>
      <c r="G94" s="59">
        <v>284596.26500000001</v>
      </c>
      <c r="H94" s="59">
        <v>284596.26500000001</v>
      </c>
      <c r="I94" s="60">
        <f t="shared" si="7"/>
        <v>1</v>
      </c>
    </row>
    <row r="95" spans="1:10" ht="31.5" x14ac:dyDescent="0.2">
      <c r="A95" s="20" t="s">
        <v>225</v>
      </c>
      <c r="B95" s="21" t="s">
        <v>226</v>
      </c>
      <c r="C95" s="12" t="s">
        <v>46</v>
      </c>
      <c r="D95" s="12"/>
      <c r="E95" s="12"/>
      <c r="F95" s="12"/>
      <c r="G95" s="47">
        <f>SUM(G96)</f>
        <v>58.06</v>
      </c>
      <c r="H95" s="47">
        <f>SUM(H96)</f>
        <v>58.06</v>
      </c>
      <c r="I95" s="6">
        <f t="shared" si="7"/>
        <v>1</v>
      </c>
    </row>
    <row r="96" spans="1:10" ht="33.75" x14ac:dyDescent="0.2">
      <c r="A96" s="15" t="s">
        <v>230</v>
      </c>
      <c r="B96" s="14" t="s">
        <v>231</v>
      </c>
      <c r="C96" s="58" t="s">
        <v>46</v>
      </c>
      <c r="D96" s="58" t="s">
        <v>30</v>
      </c>
      <c r="E96" s="58" t="s">
        <v>189</v>
      </c>
      <c r="F96" s="58" t="s">
        <v>24</v>
      </c>
      <c r="G96" s="59">
        <v>58.06</v>
      </c>
      <c r="H96" s="59">
        <v>58.06</v>
      </c>
      <c r="I96" s="60">
        <f t="shared" si="7"/>
        <v>1</v>
      </c>
    </row>
    <row r="97" spans="1:9" x14ac:dyDescent="0.2">
      <c r="A97" s="34" t="s">
        <v>55</v>
      </c>
      <c r="B97" s="38" t="s">
        <v>318</v>
      </c>
      <c r="C97" s="26"/>
      <c r="D97" s="26"/>
      <c r="E97" s="26" t="s">
        <v>89</v>
      </c>
      <c r="F97" s="26"/>
      <c r="G97" s="50">
        <f>G98</f>
        <v>493.5</v>
      </c>
      <c r="H97" s="50">
        <f>H98</f>
        <v>493.5</v>
      </c>
      <c r="I97" s="27">
        <f t="shared" si="7"/>
        <v>1</v>
      </c>
    </row>
    <row r="98" spans="1:9" x14ac:dyDescent="0.2">
      <c r="A98" s="23"/>
      <c r="B98" s="18"/>
      <c r="C98" s="58" t="s">
        <v>16</v>
      </c>
      <c r="D98" s="58" t="s">
        <v>99</v>
      </c>
      <c r="E98" s="58" t="s">
        <v>56</v>
      </c>
      <c r="F98" s="58" t="s">
        <v>26</v>
      </c>
      <c r="G98" s="59">
        <v>493.5</v>
      </c>
      <c r="H98" s="59">
        <v>493.5</v>
      </c>
      <c r="I98" s="60">
        <f t="shared" si="7"/>
        <v>1</v>
      </c>
    </row>
    <row r="99" spans="1:9" ht="21" x14ac:dyDescent="0.2">
      <c r="A99" s="34" t="s">
        <v>57</v>
      </c>
      <c r="B99" s="38" t="s">
        <v>164</v>
      </c>
      <c r="C99" s="26"/>
      <c r="D99" s="26"/>
      <c r="E99" s="26" t="s">
        <v>90</v>
      </c>
      <c r="F99" s="26"/>
      <c r="G99" s="50">
        <f>G101+G100</f>
        <v>155</v>
      </c>
      <c r="H99" s="50">
        <f t="shared" ref="H99" si="9">H101+H100</f>
        <v>155</v>
      </c>
      <c r="I99" s="27">
        <f t="shared" si="7"/>
        <v>1</v>
      </c>
    </row>
    <row r="100" spans="1:9" x14ac:dyDescent="0.2">
      <c r="A100" s="20"/>
      <c r="B100" s="18"/>
      <c r="C100" s="58" t="s">
        <v>16</v>
      </c>
      <c r="D100" s="58" t="s">
        <v>99</v>
      </c>
      <c r="E100" s="58" t="s">
        <v>58</v>
      </c>
      <c r="F100" s="58" t="s">
        <v>24</v>
      </c>
      <c r="G100" s="61">
        <v>27.5</v>
      </c>
      <c r="H100" s="61">
        <v>27.5</v>
      </c>
      <c r="I100" s="60">
        <f t="shared" ref="I100" si="10">H100/G100</f>
        <v>1</v>
      </c>
    </row>
    <row r="101" spans="1:9" ht="31.5" customHeight="1" x14ac:dyDescent="0.2">
      <c r="A101" s="20"/>
      <c r="B101" s="18"/>
      <c r="C101" s="58" t="s">
        <v>16</v>
      </c>
      <c r="D101" s="58" t="s">
        <v>30</v>
      </c>
      <c r="E101" s="58" t="s">
        <v>58</v>
      </c>
      <c r="F101" s="58" t="s">
        <v>24</v>
      </c>
      <c r="G101" s="61">
        <v>127.5</v>
      </c>
      <c r="H101" s="61">
        <v>127.5</v>
      </c>
      <c r="I101" s="60">
        <f t="shared" si="7"/>
        <v>1</v>
      </c>
    </row>
    <row r="102" spans="1:9" ht="31.5" x14ac:dyDescent="0.2">
      <c r="A102" s="28" t="s">
        <v>59</v>
      </c>
      <c r="B102" s="33" t="s">
        <v>319</v>
      </c>
      <c r="C102" s="26"/>
      <c r="D102" s="26"/>
      <c r="E102" s="26" t="s">
        <v>91</v>
      </c>
      <c r="F102" s="26"/>
      <c r="G102" s="52">
        <f>SUM(G103:G105)</f>
        <v>68</v>
      </c>
      <c r="H102" s="52">
        <f>SUM(H103:H105)</f>
        <v>63</v>
      </c>
      <c r="I102" s="27">
        <f t="shared" si="7"/>
        <v>0.92647058823529416</v>
      </c>
    </row>
    <row r="103" spans="1:9" x14ac:dyDescent="0.2">
      <c r="A103" s="28"/>
      <c r="B103" s="85"/>
      <c r="C103" s="58" t="s">
        <v>16</v>
      </c>
      <c r="D103" s="58" t="s">
        <v>99</v>
      </c>
      <c r="E103" s="58" t="s">
        <v>61</v>
      </c>
      <c r="F103" s="58" t="s">
        <v>24</v>
      </c>
      <c r="G103" s="59">
        <v>13</v>
      </c>
      <c r="H103" s="61">
        <v>13</v>
      </c>
      <c r="I103" s="60">
        <f t="shared" si="7"/>
        <v>1</v>
      </c>
    </row>
    <row r="104" spans="1:9" x14ac:dyDescent="0.2">
      <c r="A104" s="16"/>
      <c r="B104" s="35"/>
      <c r="C104" s="58" t="s">
        <v>16</v>
      </c>
      <c r="D104" s="58" t="s">
        <v>17</v>
      </c>
      <c r="E104" s="58" t="s">
        <v>61</v>
      </c>
      <c r="F104" s="58" t="s">
        <v>24</v>
      </c>
      <c r="G104" s="59">
        <v>25</v>
      </c>
      <c r="H104" s="61">
        <v>20</v>
      </c>
      <c r="I104" s="60">
        <f t="shared" si="7"/>
        <v>0.8</v>
      </c>
    </row>
    <row r="105" spans="1:9" x14ac:dyDescent="0.2">
      <c r="A105" s="24"/>
      <c r="B105" s="35"/>
      <c r="C105" s="58" t="s">
        <v>16</v>
      </c>
      <c r="D105" s="58" t="s">
        <v>74</v>
      </c>
      <c r="E105" s="58" t="s">
        <v>61</v>
      </c>
      <c r="F105" s="58" t="s">
        <v>24</v>
      </c>
      <c r="G105" s="59">
        <v>30</v>
      </c>
      <c r="H105" s="61">
        <v>30</v>
      </c>
      <c r="I105" s="60">
        <f t="shared" si="7"/>
        <v>1</v>
      </c>
    </row>
    <row r="106" spans="1:9" ht="31.5" x14ac:dyDescent="0.2">
      <c r="A106" s="37" t="s">
        <v>60</v>
      </c>
      <c r="B106" s="36" t="s">
        <v>63</v>
      </c>
      <c r="C106" s="26"/>
      <c r="D106" s="26"/>
      <c r="E106" s="26" t="s">
        <v>92</v>
      </c>
      <c r="F106" s="26"/>
      <c r="G106" s="50">
        <f>SUM(G107:G107)</f>
        <v>32.213000000000001</v>
      </c>
      <c r="H106" s="50">
        <f>SUM(H107:H107)</f>
        <v>32.213000000000001</v>
      </c>
      <c r="I106" s="27">
        <f t="shared" si="7"/>
        <v>1</v>
      </c>
    </row>
    <row r="107" spans="1:9" x14ac:dyDescent="0.2">
      <c r="A107" s="94"/>
      <c r="B107" s="35"/>
      <c r="C107" s="58" t="s">
        <v>16</v>
      </c>
      <c r="D107" s="58" t="s">
        <v>132</v>
      </c>
      <c r="E107" s="58" t="s">
        <v>64</v>
      </c>
      <c r="F107" s="58" t="s">
        <v>24</v>
      </c>
      <c r="G107" s="59">
        <v>32.213000000000001</v>
      </c>
      <c r="H107" s="59">
        <v>32.213000000000001</v>
      </c>
      <c r="I107" s="60">
        <f t="shared" si="7"/>
        <v>1</v>
      </c>
    </row>
    <row r="108" spans="1:9" ht="31.5" x14ac:dyDescent="0.2">
      <c r="A108" s="34" t="s">
        <v>62</v>
      </c>
      <c r="B108" s="33" t="s">
        <v>320</v>
      </c>
      <c r="C108" s="26"/>
      <c r="D108" s="26"/>
      <c r="E108" s="26" t="s">
        <v>165</v>
      </c>
      <c r="F108" s="26"/>
      <c r="G108" s="50">
        <f>G110+G109</f>
        <v>792.524</v>
      </c>
      <c r="H108" s="50">
        <f>H110+H109</f>
        <v>792.524</v>
      </c>
      <c r="I108" s="27">
        <f t="shared" si="7"/>
        <v>1</v>
      </c>
    </row>
    <row r="109" spans="1:9" ht="45" x14ac:dyDescent="0.2">
      <c r="A109" s="96" t="s">
        <v>232</v>
      </c>
      <c r="B109" s="88" t="s">
        <v>302</v>
      </c>
      <c r="C109" s="58" t="s">
        <v>16</v>
      </c>
      <c r="D109" s="58" t="s">
        <v>22</v>
      </c>
      <c r="E109" s="58" t="s">
        <v>303</v>
      </c>
      <c r="F109" s="58" t="s">
        <v>24</v>
      </c>
      <c r="G109" s="59">
        <v>549.22500000000002</v>
      </c>
      <c r="H109" s="61">
        <v>549.22500000000002</v>
      </c>
      <c r="I109" s="60">
        <f t="shared" ref="I109" si="11">H109/G109</f>
        <v>1</v>
      </c>
    </row>
    <row r="110" spans="1:9" s="83" customFormat="1" ht="33.75" customHeight="1" x14ac:dyDescent="0.2">
      <c r="A110" s="91" t="s">
        <v>354</v>
      </c>
      <c r="B110" s="89" t="s">
        <v>355</v>
      </c>
      <c r="C110" s="58" t="s">
        <v>16</v>
      </c>
      <c r="D110" s="58" t="s">
        <v>22</v>
      </c>
      <c r="E110" s="58" t="s">
        <v>341</v>
      </c>
      <c r="F110" s="58" t="s">
        <v>24</v>
      </c>
      <c r="G110" s="59">
        <v>243.29900000000001</v>
      </c>
      <c r="H110" s="61">
        <v>243.29900000000001</v>
      </c>
      <c r="I110" s="60">
        <f t="shared" si="7"/>
        <v>1</v>
      </c>
    </row>
    <row r="111" spans="1:9" ht="31.5" x14ac:dyDescent="0.2">
      <c r="A111" s="28" t="s">
        <v>65</v>
      </c>
      <c r="B111" s="31" t="s">
        <v>166</v>
      </c>
      <c r="C111" s="26"/>
      <c r="D111" s="26"/>
      <c r="E111" s="26" t="s">
        <v>86</v>
      </c>
      <c r="F111" s="26"/>
      <c r="G111" s="50">
        <f>G112+G114+G113</f>
        <v>4120</v>
      </c>
      <c r="H111" s="50">
        <f>H112+H114+H113</f>
        <v>4100</v>
      </c>
      <c r="I111" s="27">
        <f t="shared" si="7"/>
        <v>0.99514563106796117</v>
      </c>
    </row>
    <row r="112" spans="1:9" x14ac:dyDescent="0.2">
      <c r="A112" s="42"/>
      <c r="B112" s="43"/>
      <c r="C112" s="58" t="s">
        <v>16</v>
      </c>
      <c r="D112" s="58" t="s">
        <v>67</v>
      </c>
      <c r="E112" s="58" t="s">
        <v>68</v>
      </c>
      <c r="F112" s="58" t="s">
        <v>24</v>
      </c>
      <c r="G112" s="59">
        <v>790</v>
      </c>
      <c r="H112" s="59">
        <v>790</v>
      </c>
      <c r="I112" s="60">
        <f t="shared" si="7"/>
        <v>1</v>
      </c>
    </row>
    <row r="113" spans="1:9" x14ac:dyDescent="0.2">
      <c r="A113" s="42"/>
      <c r="B113" s="43"/>
      <c r="C113" s="58" t="s">
        <v>18</v>
      </c>
      <c r="D113" s="58" t="s">
        <v>21</v>
      </c>
      <c r="E113" s="58" t="s">
        <v>68</v>
      </c>
      <c r="F113" s="58" t="s">
        <v>24</v>
      </c>
      <c r="G113" s="59">
        <v>510</v>
      </c>
      <c r="H113" s="59">
        <v>490</v>
      </c>
      <c r="I113" s="60">
        <f t="shared" si="7"/>
        <v>0.96078431372549022</v>
      </c>
    </row>
    <row r="114" spans="1:9" x14ac:dyDescent="0.2">
      <c r="A114" s="42"/>
      <c r="B114" s="43"/>
      <c r="C114" s="58" t="s">
        <v>18</v>
      </c>
      <c r="D114" s="58" t="s">
        <v>21</v>
      </c>
      <c r="E114" s="58" t="s">
        <v>297</v>
      </c>
      <c r="F114" s="58" t="s">
        <v>24</v>
      </c>
      <c r="G114" s="59">
        <v>2820</v>
      </c>
      <c r="H114" s="59">
        <v>2820</v>
      </c>
      <c r="I114" s="60">
        <f t="shared" si="7"/>
        <v>1</v>
      </c>
    </row>
    <row r="115" spans="1:9" ht="45" customHeight="1" x14ac:dyDescent="0.2">
      <c r="A115" s="28" t="s">
        <v>66</v>
      </c>
      <c r="B115" s="33" t="s">
        <v>324</v>
      </c>
      <c r="C115" s="26"/>
      <c r="D115" s="26"/>
      <c r="E115" s="26" t="s">
        <v>190</v>
      </c>
      <c r="F115" s="26"/>
      <c r="G115" s="50">
        <f>SUM(G116:G116)</f>
        <v>2011.25</v>
      </c>
      <c r="H115" s="50">
        <f>SUM(H116:H116)</f>
        <v>179</v>
      </c>
      <c r="I115" s="27">
        <f t="shared" si="7"/>
        <v>8.8999378495960221E-2</v>
      </c>
    </row>
    <row r="116" spans="1:9" ht="48" customHeight="1" x14ac:dyDescent="0.2">
      <c r="A116" s="90" t="s">
        <v>233</v>
      </c>
      <c r="B116" s="46" t="s">
        <v>234</v>
      </c>
      <c r="C116" s="58" t="s">
        <v>16</v>
      </c>
      <c r="D116" s="58" t="s">
        <v>191</v>
      </c>
      <c r="E116" s="58" t="s">
        <v>192</v>
      </c>
      <c r="F116" s="58" t="s">
        <v>24</v>
      </c>
      <c r="G116" s="59">
        <v>2011.25</v>
      </c>
      <c r="H116" s="61">
        <v>179</v>
      </c>
      <c r="I116" s="60">
        <f t="shared" si="7"/>
        <v>8.8999378495960221E-2</v>
      </c>
    </row>
    <row r="117" spans="1:9" ht="24.75" customHeight="1" x14ac:dyDescent="0.2">
      <c r="A117" s="28" t="s">
        <v>69</v>
      </c>
      <c r="B117" s="31" t="s">
        <v>167</v>
      </c>
      <c r="C117" s="26"/>
      <c r="D117" s="26"/>
      <c r="E117" s="26" t="s">
        <v>85</v>
      </c>
      <c r="F117" s="26"/>
      <c r="G117" s="56">
        <f>SUM(G118:G124)</f>
        <v>43087.061000000002</v>
      </c>
      <c r="H117" s="56">
        <f>SUM(H118:H124)</f>
        <v>42607.707000000002</v>
      </c>
      <c r="I117" s="27">
        <f t="shared" si="7"/>
        <v>0.98887475755192489</v>
      </c>
    </row>
    <row r="118" spans="1:9" ht="24.75" customHeight="1" x14ac:dyDescent="0.2">
      <c r="A118" s="126" t="s">
        <v>304</v>
      </c>
      <c r="B118" s="129" t="s">
        <v>305</v>
      </c>
      <c r="C118" s="62" t="s">
        <v>16</v>
      </c>
      <c r="D118" s="58" t="s">
        <v>72</v>
      </c>
      <c r="E118" s="58" t="s">
        <v>306</v>
      </c>
      <c r="F118" s="58" t="s">
        <v>24</v>
      </c>
      <c r="G118" s="61">
        <v>132.773</v>
      </c>
      <c r="H118" s="61">
        <v>17.486999999999998</v>
      </c>
      <c r="I118" s="60">
        <f t="shared" si="7"/>
        <v>0.13170599444164099</v>
      </c>
    </row>
    <row r="119" spans="1:9" ht="24.75" customHeight="1" x14ac:dyDescent="0.2">
      <c r="A119" s="127"/>
      <c r="B119" s="130"/>
      <c r="C119" s="62" t="s">
        <v>16</v>
      </c>
      <c r="D119" s="58" t="s">
        <v>72</v>
      </c>
      <c r="E119" s="58" t="s">
        <v>306</v>
      </c>
      <c r="F119" s="58" t="s">
        <v>71</v>
      </c>
      <c r="G119" s="61">
        <v>8268.8019999999997</v>
      </c>
      <c r="H119" s="61">
        <v>7904.7340000000004</v>
      </c>
      <c r="I119" s="60">
        <f t="shared" si="7"/>
        <v>0.95597088913242823</v>
      </c>
    </row>
    <row r="120" spans="1:9" ht="24.75" customHeight="1" x14ac:dyDescent="0.2">
      <c r="A120" s="128"/>
      <c r="B120" s="131"/>
      <c r="C120" s="62" t="s">
        <v>16</v>
      </c>
      <c r="D120" s="58" t="s">
        <v>72</v>
      </c>
      <c r="E120" s="58" t="s">
        <v>335</v>
      </c>
      <c r="F120" s="58" t="s">
        <v>71</v>
      </c>
      <c r="G120" s="61">
        <v>21209.414000000001</v>
      </c>
      <c r="H120" s="61">
        <v>21209.414000000001</v>
      </c>
      <c r="I120" s="60">
        <f t="shared" ref="I120:I183" si="12">H120/G120</f>
        <v>1</v>
      </c>
    </row>
    <row r="121" spans="1:9" ht="45" x14ac:dyDescent="0.2">
      <c r="A121" s="98" t="s">
        <v>274</v>
      </c>
      <c r="B121" s="53" t="s">
        <v>356</v>
      </c>
      <c r="C121" s="62" t="s">
        <v>16</v>
      </c>
      <c r="D121" s="58" t="s">
        <v>72</v>
      </c>
      <c r="E121" s="58" t="s">
        <v>272</v>
      </c>
      <c r="F121" s="58" t="s">
        <v>71</v>
      </c>
      <c r="G121" s="61">
        <v>6930</v>
      </c>
      <c r="H121" s="61">
        <v>6930</v>
      </c>
      <c r="I121" s="60">
        <f t="shared" si="12"/>
        <v>1</v>
      </c>
    </row>
    <row r="122" spans="1:9" x14ac:dyDescent="0.2">
      <c r="A122" s="125" t="s">
        <v>275</v>
      </c>
      <c r="B122" s="106" t="s">
        <v>276</v>
      </c>
      <c r="C122" s="62" t="s">
        <v>16</v>
      </c>
      <c r="D122" s="58" t="s">
        <v>130</v>
      </c>
      <c r="E122" s="58" t="s">
        <v>187</v>
      </c>
      <c r="F122" s="58" t="s">
        <v>54</v>
      </c>
      <c r="G122" s="59">
        <v>3700</v>
      </c>
      <c r="H122" s="59">
        <v>3700</v>
      </c>
      <c r="I122" s="60">
        <f t="shared" si="12"/>
        <v>1</v>
      </c>
    </row>
    <row r="123" spans="1:9" x14ac:dyDescent="0.2">
      <c r="A123" s="104"/>
      <c r="B123" s="107"/>
      <c r="C123" s="62" t="s">
        <v>16</v>
      </c>
      <c r="D123" s="58" t="s">
        <v>67</v>
      </c>
      <c r="E123" s="58" t="s">
        <v>194</v>
      </c>
      <c r="F123" s="58" t="s">
        <v>71</v>
      </c>
      <c r="G123" s="59">
        <v>1990</v>
      </c>
      <c r="H123" s="59">
        <v>1990</v>
      </c>
      <c r="I123" s="60">
        <f t="shared" si="12"/>
        <v>1</v>
      </c>
    </row>
    <row r="124" spans="1:9" x14ac:dyDescent="0.2">
      <c r="A124" s="104"/>
      <c r="B124" s="107"/>
      <c r="C124" s="62" t="s">
        <v>16</v>
      </c>
      <c r="D124" s="58" t="s">
        <v>27</v>
      </c>
      <c r="E124" s="58" t="s">
        <v>194</v>
      </c>
      <c r="F124" s="58" t="s">
        <v>71</v>
      </c>
      <c r="G124" s="59">
        <v>856.072</v>
      </c>
      <c r="H124" s="59">
        <v>856.072</v>
      </c>
      <c r="I124" s="60">
        <f t="shared" si="12"/>
        <v>1</v>
      </c>
    </row>
    <row r="125" spans="1:9" ht="31.5" x14ac:dyDescent="0.2">
      <c r="A125" s="28" t="s">
        <v>70</v>
      </c>
      <c r="B125" s="31" t="s">
        <v>333</v>
      </c>
      <c r="C125" s="26"/>
      <c r="D125" s="26"/>
      <c r="E125" s="26" t="s">
        <v>93</v>
      </c>
      <c r="F125" s="26"/>
      <c r="G125" s="50">
        <f>G126+G129</f>
        <v>1017.304</v>
      </c>
      <c r="H125" s="50">
        <f>H126+H129</f>
        <v>1016.778</v>
      </c>
      <c r="I125" s="27">
        <f t="shared" si="12"/>
        <v>0.99948294708366436</v>
      </c>
    </row>
    <row r="126" spans="1:9" x14ac:dyDescent="0.2">
      <c r="A126" s="80"/>
      <c r="B126" s="70"/>
      <c r="C126" s="65" t="s">
        <v>16</v>
      </c>
      <c r="D126" s="65"/>
      <c r="E126" s="65"/>
      <c r="F126" s="65"/>
      <c r="G126" s="51">
        <f>SUM(G127:G128)</f>
        <v>891.30399999999997</v>
      </c>
      <c r="H126" s="51">
        <f>SUM(H127:H128)</f>
        <v>890.77800000000002</v>
      </c>
      <c r="I126" s="66">
        <f t="shared" si="12"/>
        <v>0.99940985342823552</v>
      </c>
    </row>
    <row r="127" spans="1:9" x14ac:dyDescent="0.2">
      <c r="A127" s="118" t="s">
        <v>312</v>
      </c>
      <c r="B127" s="120" t="s">
        <v>321</v>
      </c>
      <c r="C127" s="58" t="s">
        <v>16</v>
      </c>
      <c r="D127" s="58" t="s">
        <v>74</v>
      </c>
      <c r="E127" s="58" t="s">
        <v>310</v>
      </c>
      <c r="F127" s="58" t="s">
        <v>24</v>
      </c>
      <c r="G127" s="61">
        <v>266</v>
      </c>
      <c r="H127" s="61">
        <v>265.98599999999999</v>
      </c>
      <c r="I127" s="60">
        <f t="shared" si="12"/>
        <v>0.99994736842105258</v>
      </c>
    </row>
    <row r="128" spans="1:9" ht="18.75" customHeight="1" x14ac:dyDescent="0.2">
      <c r="A128" s="119"/>
      <c r="B128" s="121"/>
      <c r="C128" s="58" t="s">
        <v>16</v>
      </c>
      <c r="D128" s="58" t="s">
        <v>74</v>
      </c>
      <c r="E128" s="58" t="s">
        <v>311</v>
      </c>
      <c r="F128" s="58" t="s">
        <v>24</v>
      </c>
      <c r="G128" s="61">
        <v>625.30399999999997</v>
      </c>
      <c r="H128" s="61">
        <v>624.79200000000003</v>
      </c>
      <c r="I128" s="60">
        <f t="shared" si="12"/>
        <v>0.99918119826516394</v>
      </c>
    </row>
    <row r="129" spans="1:9" x14ac:dyDescent="0.2">
      <c r="A129" s="81"/>
      <c r="B129" s="92"/>
      <c r="C129" s="65" t="s">
        <v>16</v>
      </c>
      <c r="D129" s="65"/>
      <c r="E129" s="65"/>
      <c r="F129" s="65"/>
      <c r="G129" s="82">
        <f>G130</f>
        <v>126</v>
      </c>
      <c r="H129" s="82">
        <f>H130</f>
        <v>126</v>
      </c>
      <c r="I129" s="66">
        <f>I130</f>
        <v>1</v>
      </c>
    </row>
    <row r="130" spans="1:9" ht="21" x14ac:dyDescent="0.2">
      <c r="A130" s="93" t="s">
        <v>313</v>
      </c>
      <c r="B130" s="92" t="s">
        <v>357</v>
      </c>
      <c r="C130" s="58" t="s">
        <v>16</v>
      </c>
      <c r="D130" s="58" t="s">
        <v>17</v>
      </c>
      <c r="E130" s="58" t="s">
        <v>314</v>
      </c>
      <c r="F130" s="58" t="s">
        <v>24</v>
      </c>
      <c r="G130" s="61">
        <v>126</v>
      </c>
      <c r="H130" s="61">
        <v>126</v>
      </c>
      <c r="I130" s="60">
        <f t="shared" si="12"/>
        <v>1</v>
      </c>
    </row>
    <row r="131" spans="1:9" x14ac:dyDescent="0.2">
      <c r="A131" s="28" t="s">
        <v>73</v>
      </c>
      <c r="B131" s="32" t="s">
        <v>322</v>
      </c>
      <c r="C131" s="26"/>
      <c r="D131" s="26"/>
      <c r="E131" s="26" t="s">
        <v>84</v>
      </c>
      <c r="F131" s="26"/>
      <c r="G131" s="50">
        <f>G132</f>
        <v>206</v>
      </c>
      <c r="H131" s="50">
        <f>H132</f>
        <v>206</v>
      </c>
      <c r="I131" s="27">
        <f t="shared" si="12"/>
        <v>1</v>
      </c>
    </row>
    <row r="132" spans="1:9" ht="22.5" x14ac:dyDescent="0.2">
      <c r="A132" s="90" t="s">
        <v>238</v>
      </c>
      <c r="B132" s="17" t="s">
        <v>235</v>
      </c>
      <c r="C132" s="7" t="s">
        <v>16</v>
      </c>
      <c r="D132" s="7" t="s">
        <v>76</v>
      </c>
      <c r="E132" s="7" t="s">
        <v>77</v>
      </c>
      <c r="F132" s="7" t="s">
        <v>78</v>
      </c>
      <c r="G132" s="48">
        <v>206</v>
      </c>
      <c r="H132" s="48">
        <v>206</v>
      </c>
      <c r="I132" s="8">
        <f t="shared" si="12"/>
        <v>1</v>
      </c>
    </row>
    <row r="133" spans="1:9" ht="31.5" x14ac:dyDescent="0.2">
      <c r="A133" s="28" t="s">
        <v>75</v>
      </c>
      <c r="B133" s="29" t="s">
        <v>323</v>
      </c>
      <c r="C133" s="26"/>
      <c r="D133" s="26"/>
      <c r="E133" s="26" t="s">
        <v>83</v>
      </c>
      <c r="F133" s="26"/>
      <c r="G133" s="50">
        <f>SUM(G134:G134)</f>
        <v>12465.57</v>
      </c>
      <c r="H133" s="50">
        <f>SUM(H134:H134)</f>
        <v>8491.6450000000004</v>
      </c>
      <c r="I133" s="27">
        <f t="shared" si="12"/>
        <v>0.68120791909234801</v>
      </c>
    </row>
    <row r="134" spans="1:9" ht="22.5" x14ac:dyDescent="0.2">
      <c r="A134" s="90" t="s">
        <v>237</v>
      </c>
      <c r="B134" s="97" t="s">
        <v>236</v>
      </c>
      <c r="C134" s="7" t="s">
        <v>16</v>
      </c>
      <c r="D134" s="7" t="s">
        <v>80</v>
      </c>
      <c r="E134" s="7" t="s">
        <v>81</v>
      </c>
      <c r="F134" s="7" t="s">
        <v>24</v>
      </c>
      <c r="G134" s="48">
        <v>12465.57</v>
      </c>
      <c r="H134" s="48">
        <v>8491.6450000000004</v>
      </c>
      <c r="I134" s="8">
        <f t="shared" si="12"/>
        <v>0.68120791909234801</v>
      </c>
    </row>
    <row r="135" spans="1:9" ht="24" customHeight="1" x14ac:dyDescent="0.2">
      <c r="A135" s="28" t="s">
        <v>79</v>
      </c>
      <c r="B135" s="29" t="s">
        <v>325</v>
      </c>
      <c r="C135" s="30"/>
      <c r="D135" s="30"/>
      <c r="E135" s="26" t="s">
        <v>95</v>
      </c>
      <c r="F135" s="30"/>
      <c r="G135" s="50">
        <f>SUM(G136:G148)</f>
        <v>46444.094999999994</v>
      </c>
      <c r="H135" s="50">
        <f>SUM(H136:H148)</f>
        <v>46182.407999999996</v>
      </c>
      <c r="I135" s="27">
        <f t="shared" si="12"/>
        <v>0.9943655485159093</v>
      </c>
    </row>
    <row r="136" spans="1:9" x14ac:dyDescent="0.2">
      <c r="A136" s="104" t="s">
        <v>240</v>
      </c>
      <c r="B136" s="122" t="s">
        <v>239</v>
      </c>
      <c r="C136" s="58" t="s">
        <v>16</v>
      </c>
      <c r="D136" s="58" t="s">
        <v>28</v>
      </c>
      <c r="E136" s="58" t="s">
        <v>94</v>
      </c>
      <c r="F136" s="58" t="s">
        <v>25</v>
      </c>
      <c r="G136" s="59">
        <v>7956.58</v>
      </c>
      <c r="H136" s="59">
        <v>7952.68</v>
      </c>
      <c r="I136" s="60">
        <f t="shared" si="12"/>
        <v>0.99950983965472606</v>
      </c>
    </row>
    <row r="137" spans="1:9" x14ac:dyDescent="0.2">
      <c r="A137" s="104"/>
      <c r="B137" s="123"/>
      <c r="C137" s="58" t="s">
        <v>16</v>
      </c>
      <c r="D137" s="58" t="s">
        <v>28</v>
      </c>
      <c r="E137" s="58" t="s">
        <v>94</v>
      </c>
      <c r="F137" s="58" t="s">
        <v>24</v>
      </c>
      <c r="G137" s="59">
        <v>829.59100000000001</v>
      </c>
      <c r="H137" s="59">
        <v>728.27599999999995</v>
      </c>
      <c r="I137" s="60">
        <f t="shared" si="12"/>
        <v>0.87787355455881266</v>
      </c>
    </row>
    <row r="138" spans="1:9" x14ac:dyDescent="0.2">
      <c r="A138" s="104"/>
      <c r="B138" s="123"/>
      <c r="C138" s="58" t="s">
        <v>16</v>
      </c>
      <c r="D138" s="58" t="s">
        <v>28</v>
      </c>
      <c r="E138" s="58" t="s">
        <v>94</v>
      </c>
      <c r="F138" s="58" t="s">
        <v>23</v>
      </c>
      <c r="G138" s="59">
        <v>6.1079999999999997</v>
      </c>
      <c r="H138" s="59">
        <v>4.617</v>
      </c>
      <c r="I138" s="60">
        <f t="shared" si="12"/>
        <v>0.7558939096267191</v>
      </c>
    </row>
    <row r="139" spans="1:9" x14ac:dyDescent="0.2">
      <c r="A139" s="104"/>
      <c r="B139" s="123"/>
      <c r="C139" s="58" t="s">
        <v>16</v>
      </c>
      <c r="D139" s="58" t="s">
        <v>97</v>
      </c>
      <c r="E139" s="58" t="s">
        <v>94</v>
      </c>
      <c r="F139" s="58" t="s">
        <v>25</v>
      </c>
      <c r="G139" s="59">
        <v>20512.192999999999</v>
      </c>
      <c r="H139" s="59">
        <v>20508.462</v>
      </c>
      <c r="I139" s="60">
        <f t="shared" si="12"/>
        <v>0.99981810818570205</v>
      </c>
    </row>
    <row r="140" spans="1:9" x14ac:dyDescent="0.2">
      <c r="A140" s="104"/>
      <c r="B140" s="123"/>
      <c r="C140" s="58" t="s">
        <v>16</v>
      </c>
      <c r="D140" s="58" t="s">
        <v>97</v>
      </c>
      <c r="E140" s="58" t="s">
        <v>94</v>
      </c>
      <c r="F140" s="58" t="s">
        <v>24</v>
      </c>
      <c r="G140" s="59">
        <v>4926.0219999999999</v>
      </c>
      <c r="H140" s="59">
        <v>4785.4009999999998</v>
      </c>
      <c r="I140" s="60">
        <f t="shared" si="12"/>
        <v>0.97145343646455495</v>
      </c>
    </row>
    <row r="141" spans="1:9" x14ac:dyDescent="0.2">
      <c r="A141" s="104"/>
      <c r="B141" s="123"/>
      <c r="C141" s="58" t="s">
        <v>16</v>
      </c>
      <c r="D141" s="58" t="s">
        <v>97</v>
      </c>
      <c r="E141" s="58" t="s">
        <v>94</v>
      </c>
      <c r="F141" s="58" t="s">
        <v>23</v>
      </c>
      <c r="G141" s="48">
        <v>31.087</v>
      </c>
      <c r="H141" s="48">
        <v>27.108000000000001</v>
      </c>
      <c r="I141" s="8">
        <f t="shared" si="12"/>
        <v>0.87200437481905624</v>
      </c>
    </row>
    <row r="142" spans="1:9" x14ac:dyDescent="0.2">
      <c r="A142" s="104"/>
      <c r="B142" s="123"/>
      <c r="C142" s="58" t="s">
        <v>16</v>
      </c>
      <c r="D142" s="58" t="s">
        <v>30</v>
      </c>
      <c r="E142" s="58" t="s">
        <v>131</v>
      </c>
      <c r="F142" s="58" t="s">
        <v>25</v>
      </c>
      <c r="G142" s="59">
        <v>9</v>
      </c>
      <c r="H142" s="59">
        <v>9</v>
      </c>
      <c r="I142" s="60">
        <f t="shared" si="12"/>
        <v>1</v>
      </c>
    </row>
    <row r="143" spans="1:9" x14ac:dyDescent="0.2">
      <c r="A143" s="104"/>
      <c r="B143" s="123"/>
      <c r="C143" s="58" t="s">
        <v>16</v>
      </c>
      <c r="D143" s="58" t="s">
        <v>30</v>
      </c>
      <c r="E143" s="58" t="s">
        <v>131</v>
      </c>
      <c r="F143" s="58" t="s">
        <v>24</v>
      </c>
      <c r="G143" s="59">
        <v>50.6</v>
      </c>
      <c r="H143" s="59">
        <v>43.95</v>
      </c>
      <c r="I143" s="60">
        <f t="shared" si="12"/>
        <v>0.86857707509881421</v>
      </c>
    </row>
    <row r="144" spans="1:9" x14ac:dyDescent="0.2">
      <c r="A144" s="104"/>
      <c r="B144" s="123"/>
      <c r="C144" s="58" t="s">
        <v>16</v>
      </c>
      <c r="D144" s="58" t="s">
        <v>97</v>
      </c>
      <c r="E144" s="58" t="s">
        <v>131</v>
      </c>
      <c r="F144" s="58" t="s">
        <v>78</v>
      </c>
      <c r="G144" s="59">
        <v>12</v>
      </c>
      <c r="H144" s="59">
        <v>12</v>
      </c>
      <c r="I144" s="60">
        <f t="shared" si="12"/>
        <v>1</v>
      </c>
    </row>
    <row r="145" spans="1:9" x14ac:dyDescent="0.2">
      <c r="A145" s="104"/>
      <c r="B145" s="123"/>
      <c r="C145" s="58" t="s">
        <v>16</v>
      </c>
      <c r="D145" s="58" t="s">
        <v>97</v>
      </c>
      <c r="E145" s="58" t="s">
        <v>270</v>
      </c>
      <c r="F145" s="58" t="s">
        <v>24</v>
      </c>
      <c r="G145" s="59">
        <v>177.23400000000001</v>
      </c>
      <c r="H145" s="61">
        <v>177.23400000000001</v>
      </c>
      <c r="I145" s="60">
        <f t="shared" si="12"/>
        <v>1</v>
      </c>
    </row>
    <row r="146" spans="1:9" x14ac:dyDescent="0.2">
      <c r="A146" s="104"/>
      <c r="B146" s="123"/>
      <c r="C146" s="58" t="s">
        <v>16</v>
      </c>
      <c r="D146" s="58" t="s">
        <v>97</v>
      </c>
      <c r="E146" s="58" t="s">
        <v>298</v>
      </c>
      <c r="F146" s="58" t="s">
        <v>24</v>
      </c>
      <c r="G146" s="59">
        <v>1994.68</v>
      </c>
      <c r="H146" s="61">
        <v>1994.68</v>
      </c>
      <c r="I146" s="60">
        <f t="shared" si="12"/>
        <v>1</v>
      </c>
    </row>
    <row r="147" spans="1:9" x14ac:dyDescent="0.2">
      <c r="A147" s="104"/>
      <c r="B147" s="123"/>
      <c r="C147" s="58" t="s">
        <v>16</v>
      </c>
      <c r="D147" s="58" t="s">
        <v>28</v>
      </c>
      <c r="E147" s="58" t="s">
        <v>96</v>
      </c>
      <c r="F147" s="58" t="s">
        <v>25</v>
      </c>
      <c r="G147" s="59">
        <v>3142</v>
      </c>
      <c r="H147" s="61">
        <v>3142</v>
      </c>
      <c r="I147" s="60">
        <f t="shared" si="12"/>
        <v>1</v>
      </c>
    </row>
    <row r="148" spans="1:9" x14ac:dyDescent="0.2">
      <c r="A148" s="105"/>
      <c r="B148" s="124"/>
      <c r="C148" s="58" t="s">
        <v>16</v>
      </c>
      <c r="D148" s="58" t="s">
        <v>97</v>
      </c>
      <c r="E148" s="58" t="s">
        <v>96</v>
      </c>
      <c r="F148" s="58" t="s">
        <v>25</v>
      </c>
      <c r="G148" s="59">
        <v>6797</v>
      </c>
      <c r="H148" s="61">
        <v>6797</v>
      </c>
      <c r="I148" s="60">
        <f t="shared" si="12"/>
        <v>1</v>
      </c>
    </row>
    <row r="149" spans="1:9" ht="12.75" customHeight="1" x14ac:dyDescent="0.2">
      <c r="A149" s="28" t="s">
        <v>82</v>
      </c>
      <c r="B149" s="29" t="s">
        <v>326</v>
      </c>
      <c r="C149" s="26"/>
      <c r="D149" s="26"/>
      <c r="E149" s="26" t="s">
        <v>102</v>
      </c>
      <c r="F149" s="26"/>
      <c r="G149" s="50">
        <f>SUM(G150:G199)</f>
        <v>164109.43699999998</v>
      </c>
      <c r="H149" s="50">
        <f>SUM(H150:H199)</f>
        <v>161900.56299999999</v>
      </c>
      <c r="I149" s="27">
        <f t="shared" si="12"/>
        <v>0.98654023778047584</v>
      </c>
    </row>
    <row r="150" spans="1:9" x14ac:dyDescent="0.2">
      <c r="A150" s="104" t="s">
        <v>342</v>
      </c>
      <c r="B150" s="106" t="s">
        <v>241</v>
      </c>
      <c r="C150" s="7" t="s">
        <v>16</v>
      </c>
      <c r="D150" s="7" t="s">
        <v>103</v>
      </c>
      <c r="E150" s="7" t="s">
        <v>104</v>
      </c>
      <c r="F150" s="7" t="s">
        <v>25</v>
      </c>
      <c r="G150" s="48">
        <v>2553.4989999999998</v>
      </c>
      <c r="H150" s="48">
        <v>2551.4989999999998</v>
      </c>
      <c r="I150" s="8">
        <f t="shared" si="12"/>
        <v>0.9992167610012771</v>
      </c>
    </row>
    <row r="151" spans="1:9" ht="12.75" customHeight="1" x14ac:dyDescent="0.2">
      <c r="A151" s="104"/>
      <c r="B151" s="108"/>
      <c r="C151" s="7" t="s">
        <v>16</v>
      </c>
      <c r="D151" s="7" t="s">
        <v>103</v>
      </c>
      <c r="E151" s="7" t="s">
        <v>105</v>
      </c>
      <c r="F151" s="7" t="s">
        <v>25</v>
      </c>
      <c r="G151" s="48">
        <v>867</v>
      </c>
      <c r="H151" s="48">
        <v>867</v>
      </c>
      <c r="I151" s="8">
        <f t="shared" si="12"/>
        <v>1</v>
      </c>
    </row>
    <row r="152" spans="1:9" x14ac:dyDescent="0.2">
      <c r="A152" s="104" t="s">
        <v>343</v>
      </c>
      <c r="B152" s="115" t="s">
        <v>242</v>
      </c>
      <c r="C152" s="7" t="s">
        <v>16</v>
      </c>
      <c r="D152" s="7" t="s">
        <v>106</v>
      </c>
      <c r="E152" s="7" t="s">
        <v>107</v>
      </c>
      <c r="F152" s="7" t="s">
        <v>25</v>
      </c>
      <c r="G152" s="48">
        <v>56261.506000000001</v>
      </c>
      <c r="H152" s="48">
        <v>56240.296999999999</v>
      </c>
      <c r="I152" s="8">
        <f t="shared" si="12"/>
        <v>0.99962302822110727</v>
      </c>
    </row>
    <row r="153" spans="1:9" x14ac:dyDescent="0.2">
      <c r="A153" s="104"/>
      <c r="B153" s="116"/>
      <c r="C153" s="7" t="s">
        <v>16</v>
      </c>
      <c r="D153" s="7" t="s">
        <v>106</v>
      </c>
      <c r="E153" s="7" t="s">
        <v>107</v>
      </c>
      <c r="F153" s="7" t="s">
        <v>24</v>
      </c>
      <c r="G153" s="48">
        <v>9540.4680000000008</v>
      </c>
      <c r="H153" s="48">
        <v>9051.1170000000002</v>
      </c>
      <c r="I153" s="8">
        <f t="shared" si="12"/>
        <v>0.94870786213003377</v>
      </c>
    </row>
    <row r="154" spans="1:9" x14ac:dyDescent="0.2">
      <c r="A154" s="104"/>
      <c r="B154" s="116"/>
      <c r="C154" s="7" t="s">
        <v>16</v>
      </c>
      <c r="D154" s="7" t="s">
        <v>106</v>
      </c>
      <c r="E154" s="7" t="s">
        <v>107</v>
      </c>
      <c r="F154" s="7" t="s">
        <v>78</v>
      </c>
      <c r="G154" s="48">
        <v>418.16500000000002</v>
      </c>
      <c r="H154" s="48">
        <v>278.77699999999999</v>
      </c>
      <c r="I154" s="8">
        <f t="shared" si="12"/>
        <v>0.6666674638001745</v>
      </c>
    </row>
    <row r="155" spans="1:9" x14ac:dyDescent="0.2">
      <c r="A155" s="104"/>
      <c r="B155" s="116"/>
      <c r="C155" s="7" t="s">
        <v>16</v>
      </c>
      <c r="D155" s="7" t="s">
        <v>106</v>
      </c>
      <c r="E155" s="7" t="s">
        <v>107</v>
      </c>
      <c r="F155" s="7" t="s">
        <v>23</v>
      </c>
      <c r="G155" s="48">
        <v>1571.6980000000001</v>
      </c>
      <c r="H155" s="48">
        <v>1571.6980000000001</v>
      </c>
      <c r="I155" s="8">
        <f t="shared" si="12"/>
        <v>1</v>
      </c>
    </row>
    <row r="156" spans="1:9" x14ac:dyDescent="0.2">
      <c r="A156" s="104"/>
      <c r="B156" s="116"/>
      <c r="C156" s="7" t="s">
        <v>16</v>
      </c>
      <c r="D156" s="7" t="s">
        <v>99</v>
      </c>
      <c r="E156" s="7" t="s">
        <v>107</v>
      </c>
      <c r="F156" s="7" t="s">
        <v>24</v>
      </c>
      <c r="G156" s="48">
        <v>327.685</v>
      </c>
      <c r="H156" s="48">
        <v>327.685</v>
      </c>
      <c r="I156" s="8">
        <f t="shared" si="12"/>
        <v>1</v>
      </c>
    </row>
    <row r="157" spans="1:9" x14ac:dyDescent="0.2">
      <c r="A157" s="104"/>
      <c r="B157" s="116"/>
      <c r="C157" s="7" t="s">
        <v>16</v>
      </c>
      <c r="D157" s="7" t="s">
        <v>106</v>
      </c>
      <c r="E157" s="7" t="s">
        <v>257</v>
      </c>
      <c r="F157" s="7" t="s">
        <v>24</v>
      </c>
      <c r="G157" s="48">
        <v>85</v>
      </c>
      <c r="H157" s="48">
        <v>73</v>
      </c>
      <c r="I157" s="8">
        <f t="shared" si="12"/>
        <v>0.85882352941176465</v>
      </c>
    </row>
    <row r="158" spans="1:9" x14ac:dyDescent="0.2">
      <c r="A158" s="104"/>
      <c r="B158" s="116"/>
      <c r="C158" s="7" t="s">
        <v>16</v>
      </c>
      <c r="D158" s="7" t="s">
        <v>99</v>
      </c>
      <c r="E158" s="7" t="s">
        <v>257</v>
      </c>
      <c r="F158" s="7" t="s">
        <v>23</v>
      </c>
      <c r="G158" s="48">
        <v>179.446</v>
      </c>
      <c r="H158" s="48">
        <v>179.446</v>
      </c>
      <c r="I158" s="8">
        <f t="shared" si="12"/>
        <v>1</v>
      </c>
    </row>
    <row r="159" spans="1:9" x14ac:dyDescent="0.2">
      <c r="A159" s="104"/>
      <c r="B159" s="116"/>
      <c r="C159" s="7" t="s">
        <v>16</v>
      </c>
      <c r="D159" s="7" t="s">
        <v>132</v>
      </c>
      <c r="E159" s="7" t="s">
        <v>257</v>
      </c>
      <c r="F159" s="7" t="s">
        <v>24</v>
      </c>
      <c r="G159" s="48">
        <v>232</v>
      </c>
      <c r="H159" s="48">
        <v>231.1</v>
      </c>
      <c r="I159" s="8">
        <f t="shared" si="12"/>
        <v>0.99612068965517242</v>
      </c>
    </row>
    <row r="160" spans="1:9" ht="11.25" customHeight="1" x14ac:dyDescent="0.2">
      <c r="A160" s="104"/>
      <c r="B160" s="116"/>
      <c r="C160" s="7" t="s">
        <v>16</v>
      </c>
      <c r="D160" s="7" t="s">
        <v>30</v>
      </c>
      <c r="E160" s="7" t="s">
        <v>257</v>
      </c>
      <c r="F160" s="7" t="s">
        <v>24</v>
      </c>
      <c r="G160" s="48">
        <v>119.24</v>
      </c>
      <c r="H160" s="48">
        <v>63.975999999999999</v>
      </c>
      <c r="I160" s="8">
        <f t="shared" si="12"/>
        <v>0.5365313653136532</v>
      </c>
    </row>
    <row r="161" spans="1:9" x14ac:dyDescent="0.2">
      <c r="A161" s="104"/>
      <c r="B161" s="116"/>
      <c r="C161" s="7" t="s">
        <v>16</v>
      </c>
      <c r="D161" s="7" t="s">
        <v>286</v>
      </c>
      <c r="E161" s="7" t="s">
        <v>257</v>
      </c>
      <c r="F161" s="7" t="s">
        <v>24</v>
      </c>
      <c r="G161" s="48">
        <v>936.49199999999996</v>
      </c>
      <c r="H161" s="48">
        <v>789.54300000000001</v>
      </c>
      <c r="I161" s="8">
        <f t="shared" si="12"/>
        <v>0.84308568572929621</v>
      </c>
    </row>
    <row r="162" spans="1:9" ht="12.75" customHeight="1" x14ac:dyDescent="0.2">
      <c r="A162" s="104"/>
      <c r="B162" s="117"/>
      <c r="C162" s="7" t="s">
        <v>16</v>
      </c>
      <c r="D162" s="7" t="s">
        <v>106</v>
      </c>
      <c r="E162" s="7" t="s">
        <v>108</v>
      </c>
      <c r="F162" s="7" t="s">
        <v>25</v>
      </c>
      <c r="G162" s="48">
        <v>17830</v>
      </c>
      <c r="H162" s="48">
        <v>17830</v>
      </c>
      <c r="I162" s="8">
        <f t="shared" si="12"/>
        <v>1</v>
      </c>
    </row>
    <row r="163" spans="1:9" x14ac:dyDescent="0.2">
      <c r="A163" s="104" t="s">
        <v>344</v>
      </c>
      <c r="B163" s="106" t="s">
        <v>245</v>
      </c>
      <c r="C163" s="7" t="s">
        <v>16</v>
      </c>
      <c r="D163" s="7" t="s">
        <v>99</v>
      </c>
      <c r="E163" s="7" t="s">
        <v>109</v>
      </c>
      <c r="F163" s="7" t="s">
        <v>25</v>
      </c>
      <c r="G163" s="48">
        <v>9439.1299999999992</v>
      </c>
      <c r="H163" s="48">
        <v>9426.9159999999993</v>
      </c>
      <c r="I163" s="8">
        <f t="shared" si="12"/>
        <v>0.9987060248137275</v>
      </c>
    </row>
    <row r="164" spans="1:9" x14ac:dyDescent="0.2">
      <c r="A164" s="104"/>
      <c r="B164" s="107"/>
      <c r="C164" s="7" t="s">
        <v>16</v>
      </c>
      <c r="D164" s="7" t="s">
        <v>99</v>
      </c>
      <c r="E164" s="7" t="s">
        <v>109</v>
      </c>
      <c r="F164" s="7" t="s">
        <v>24</v>
      </c>
      <c r="G164" s="48">
        <v>747.74099999999999</v>
      </c>
      <c r="H164" s="48">
        <v>660.91700000000003</v>
      </c>
      <c r="I164" s="8">
        <f t="shared" si="12"/>
        <v>0.88388492807001362</v>
      </c>
    </row>
    <row r="165" spans="1:9" x14ac:dyDescent="0.2">
      <c r="A165" s="104"/>
      <c r="B165" s="107"/>
      <c r="C165" s="7" t="s">
        <v>16</v>
      </c>
      <c r="D165" s="7" t="s">
        <v>99</v>
      </c>
      <c r="E165" s="7" t="s">
        <v>109</v>
      </c>
      <c r="F165" s="7" t="s">
        <v>23</v>
      </c>
      <c r="G165" s="48">
        <v>267.31200000000001</v>
      </c>
      <c r="H165" s="48">
        <v>264.73599999999999</v>
      </c>
      <c r="I165" s="8">
        <f t="shared" si="12"/>
        <v>0.99036332076375166</v>
      </c>
    </row>
    <row r="166" spans="1:9" x14ac:dyDescent="0.2">
      <c r="A166" s="104"/>
      <c r="B166" s="107"/>
      <c r="C166" s="7" t="s">
        <v>16</v>
      </c>
      <c r="D166" s="7" t="s">
        <v>99</v>
      </c>
      <c r="E166" s="7" t="s">
        <v>277</v>
      </c>
      <c r="F166" s="7" t="s">
        <v>24</v>
      </c>
      <c r="G166" s="48">
        <v>1241.2760000000001</v>
      </c>
      <c r="H166" s="48">
        <v>921.47799999999995</v>
      </c>
      <c r="I166" s="8">
        <f t="shared" si="12"/>
        <v>0.74236350336266865</v>
      </c>
    </row>
    <row r="167" spans="1:9" x14ac:dyDescent="0.2">
      <c r="A167" s="104"/>
      <c r="B167" s="107"/>
      <c r="C167" s="7" t="s">
        <v>16</v>
      </c>
      <c r="D167" s="7" t="s">
        <v>30</v>
      </c>
      <c r="E167" s="7" t="s">
        <v>277</v>
      </c>
      <c r="F167" s="7" t="s">
        <v>24</v>
      </c>
      <c r="G167" s="48">
        <v>23.5</v>
      </c>
      <c r="H167" s="48">
        <v>13.5</v>
      </c>
      <c r="I167" s="8">
        <f t="shared" si="12"/>
        <v>0.57446808510638303</v>
      </c>
    </row>
    <row r="168" spans="1:9" x14ac:dyDescent="0.2">
      <c r="A168" s="104"/>
      <c r="B168" s="107"/>
      <c r="C168" s="7" t="s">
        <v>16</v>
      </c>
      <c r="D168" s="7" t="s">
        <v>99</v>
      </c>
      <c r="E168" s="7" t="s">
        <v>110</v>
      </c>
      <c r="F168" s="7" t="s">
        <v>25</v>
      </c>
      <c r="G168" s="48">
        <v>2441</v>
      </c>
      <c r="H168" s="48">
        <v>2441</v>
      </c>
      <c r="I168" s="8">
        <f t="shared" si="12"/>
        <v>1</v>
      </c>
    </row>
    <row r="169" spans="1:9" x14ac:dyDescent="0.2">
      <c r="A169" s="104" t="s">
        <v>345</v>
      </c>
      <c r="B169" s="106" t="s">
        <v>246</v>
      </c>
      <c r="C169" s="7" t="s">
        <v>16</v>
      </c>
      <c r="D169" s="7" t="s">
        <v>99</v>
      </c>
      <c r="E169" s="7" t="s">
        <v>168</v>
      </c>
      <c r="F169" s="7" t="s">
        <v>24</v>
      </c>
      <c r="G169" s="48">
        <v>240.5</v>
      </c>
      <c r="H169" s="48">
        <v>180.5</v>
      </c>
      <c r="I169" s="8">
        <f t="shared" si="12"/>
        <v>0.75051975051975051</v>
      </c>
    </row>
    <row r="170" spans="1:9" ht="12.75" customHeight="1" x14ac:dyDescent="0.2">
      <c r="A170" s="104"/>
      <c r="B170" s="108"/>
      <c r="C170" s="7" t="s">
        <v>16</v>
      </c>
      <c r="D170" s="7" t="s">
        <v>22</v>
      </c>
      <c r="E170" s="7" t="s">
        <v>168</v>
      </c>
      <c r="F170" s="7" t="s">
        <v>24</v>
      </c>
      <c r="G170" s="48">
        <v>169.13200000000001</v>
      </c>
      <c r="H170" s="48">
        <v>141.13200000000001</v>
      </c>
      <c r="I170" s="8">
        <f t="shared" si="12"/>
        <v>0.83444883286427174</v>
      </c>
    </row>
    <row r="171" spans="1:9" ht="12.75" customHeight="1" x14ac:dyDescent="0.2">
      <c r="A171" s="104" t="s">
        <v>346</v>
      </c>
      <c r="B171" s="106" t="s">
        <v>247</v>
      </c>
      <c r="C171" s="7" t="s">
        <v>16</v>
      </c>
      <c r="D171" s="7" t="s">
        <v>259</v>
      </c>
      <c r="E171" s="7" t="s">
        <v>260</v>
      </c>
      <c r="F171" s="7" t="s">
        <v>25</v>
      </c>
      <c r="G171" s="48">
        <v>17592.094000000001</v>
      </c>
      <c r="H171" s="48">
        <v>17584.936000000002</v>
      </c>
      <c r="I171" s="8">
        <f t="shared" si="12"/>
        <v>0.99959311267891138</v>
      </c>
    </row>
    <row r="172" spans="1:9" ht="12.75" customHeight="1" x14ac:dyDescent="0.2">
      <c r="A172" s="104"/>
      <c r="B172" s="107"/>
      <c r="C172" s="7" t="s">
        <v>16</v>
      </c>
      <c r="D172" s="7" t="s">
        <v>259</v>
      </c>
      <c r="E172" s="7" t="s">
        <v>260</v>
      </c>
      <c r="F172" s="7" t="s">
        <v>24</v>
      </c>
      <c r="G172" s="48">
        <v>3080.8510000000001</v>
      </c>
      <c r="H172" s="48">
        <v>2766.9740000000002</v>
      </c>
      <c r="I172" s="8">
        <f t="shared" si="12"/>
        <v>0.89812003241961391</v>
      </c>
    </row>
    <row r="173" spans="1:9" ht="12.75" customHeight="1" x14ac:dyDescent="0.2">
      <c r="A173" s="104"/>
      <c r="B173" s="107"/>
      <c r="C173" s="7" t="s">
        <v>16</v>
      </c>
      <c r="D173" s="7" t="s">
        <v>259</v>
      </c>
      <c r="E173" s="7" t="s">
        <v>260</v>
      </c>
      <c r="F173" s="7" t="s">
        <v>23</v>
      </c>
      <c r="G173" s="48">
        <v>61.164000000000001</v>
      </c>
      <c r="H173" s="48">
        <v>60.706000000000003</v>
      </c>
      <c r="I173" s="8">
        <f t="shared" si="12"/>
        <v>0.99251193512523705</v>
      </c>
    </row>
    <row r="174" spans="1:9" ht="12.75" customHeight="1" x14ac:dyDescent="0.2">
      <c r="A174" s="104"/>
      <c r="B174" s="107"/>
      <c r="C174" s="7" t="s">
        <v>16</v>
      </c>
      <c r="D174" s="7" t="s">
        <v>259</v>
      </c>
      <c r="E174" s="7" t="s">
        <v>287</v>
      </c>
      <c r="F174" s="7" t="s">
        <v>25</v>
      </c>
      <c r="G174" s="48">
        <v>6258</v>
      </c>
      <c r="H174" s="48">
        <v>6258</v>
      </c>
      <c r="I174" s="8">
        <f t="shared" si="12"/>
        <v>1</v>
      </c>
    </row>
    <row r="175" spans="1:9" ht="12.75" customHeight="1" x14ac:dyDescent="0.2">
      <c r="A175" s="104"/>
      <c r="B175" s="107"/>
      <c r="C175" s="7" t="s">
        <v>16</v>
      </c>
      <c r="D175" s="7" t="s">
        <v>111</v>
      </c>
      <c r="E175" s="7" t="s">
        <v>129</v>
      </c>
      <c r="F175" s="7" t="s">
        <v>24</v>
      </c>
      <c r="G175" s="48">
        <v>1554.8</v>
      </c>
      <c r="H175" s="48">
        <v>1554.8</v>
      </c>
      <c r="I175" s="8">
        <f t="shared" si="12"/>
        <v>1</v>
      </c>
    </row>
    <row r="176" spans="1:9" x14ac:dyDescent="0.2">
      <c r="A176" s="104"/>
      <c r="B176" s="107"/>
      <c r="C176" s="7" t="s">
        <v>16</v>
      </c>
      <c r="D176" s="7" t="s">
        <v>72</v>
      </c>
      <c r="E176" s="7" t="s">
        <v>129</v>
      </c>
      <c r="F176" s="7" t="s">
        <v>24</v>
      </c>
      <c r="G176" s="48">
        <v>155.333</v>
      </c>
      <c r="H176" s="48">
        <v>134.59899999999999</v>
      </c>
      <c r="I176" s="8">
        <f t="shared" si="12"/>
        <v>0.86651902686486448</v>
      </c>
    </row>
    <row r="177" spans="1:9" x14ac:dyDescent="0.2">
      <c r="A177" s="104"/>
      <c r="B177" s="107"/>
      <c r="C177" s="7" t="s">
        <v>16</v>
      </c>
      <c r="D177" s="7" t="s">
        <v>67</v>
      </c>
      <c r="E177" s="7" t="s">
        <v>112</v>
      </c>
      <c r="F177" s="7" t="s">
        <v>24</v>
      </c>
      <c r="G177" s="48">
        <v>700</v>
      </c>
      <c r="H177" s="49">
        <v>419.31</v>
      </c>
      <c r="I177" s="8">
        <f t="shared" si="12"/>
        <v>0.59901428571428572</v>
      </c>
    </row>
    <row r="178" spans="1:9" x14ac:dyDescent="0.2">
      <c r="A178" s="104"/>
      <c r="B178" s="107"/>
      <c r="C178" s="7" t="s">
        <v>16</v>
      </c>
      <c r="D178" s="7" t="s">
        <v>30</v>
      </c>
      <c r="E178" s="7" t="s">
        <v>112</v>
      </c>
      <c r="F178" s="7" t="s">
        <v>24</v>
      </c>
      <c r="G178" s="48">
        <v>13.5</v>
      </c>
      <c r="H178" s="49">
        <v>13.5</v>
      </c>
      <c r="I178" s="8">
        <f t="shared" si="12"/>
        <v>1</v>
      </c>
    </row>
    <row r="179" spans="1:9" x14ac:dyDescent="0.2">
      <c r="A179" s="104" t="s">
        <v>347</v>
      </c>
      <c r="B179" s="106" t="s">
        <v>248</v>
      </c>
      <c r="C179" s="7" t="s">
        <v>16</v>
      </c>
      <c r="D179" s="7" t="s">
        <v>113</v>
      </c>
      <c r="E179" s="7" t="s">
        <v>114</v>
      </c>
      <c r="F179" s="7" t="s">
        <v>24</v>
      </c>
      <c r="G179" s="48">
        <v>14.3</v>
      </c>
      <c r="H179" s="49">
        <v>9.5640000000000001</v>
      </c>
      <c r="I179" s="8">
        <f t="shared" si="12"/>
        <v>0.66881118881118873</v>
      </c>
    </row>
    <row r="180" spans="1:9" x14ac:dyDescent="0.2">
      <c r="A180" s="104"/>
      <c r="B180" s="107"/>
      <c r="C180" s="7" t="s">
        <v>16</v>
      </c>
      <c r="D180" s="7" t="s">
        <v>121</v>
      </c>
      <c r="E180" s="7" t="s">
        <v>122</v>
      </c>
      <c r="F180" s="7" t="s">
        <v>25</v>
      </c>
      <c r="G180" s="48">
        <v>2029.8</v>
      </c>
      <c r="H180" s="48">
        <v>2029.8</v>
      </c>
      <c r="I180" s="8">
        <f t="shared" si="12"/>
        <v>1</v>
      </c>
    </row>
    <row r="181" spans="1:9" x14ac:dyDescent="0.2">
      <c r="A181" s="104"/>
      <c r="B181" s="107"/>
      <c r="C181" s="7" t="s">
        <v>16</v>
      </c>
      <c r="D181" s="7" t="s">
        <v>121</v>
      </c>
      <c r="E181" s="7" t="s">
        <v>122</v>
      </c>
      <c r="F181" s="7" t="s">
        <v>24</v>
      </c>
      <c r="G181" s="48">
        <v>151.9</v>
      </c>
      <c r="H181" s="48">
        <v>151.88200000000001</v>
      </c>
      <c r="I181" s="8">
        <f t="shared" si="12"/>
        <v>0.99988150098749173</v>
      </c>
    </row>
    <row r="182" spans="1:9" ht="13.5" customHeight="1" x14ac:dyDescent="0.2">
      <c r="A182" s="104"/>
      <c r="B182" s="107"/>
      <c r="C182" s="7" t="s">
        <v>16</v>
      </c>
      <c r="D182" s="7" t="s">
        <v>99</v>
      </c>
      <c r="E182" s="7" t="s">
        <v>115</v>
      </c>
      <c r="F182" s="7" t="s">
        <v>25</v>
      </c>
      <c r="G182" s="48">
        <v>1958.5</v>
      </c>
      <c r="H182" s="48">
        <v>1919.8140000000001</v>
      </c>
      <c r="I182" s="8">
        <f t="shared" si="12"/>
        <v>0.98024712790400825</v>
      </c>
    </row>
    <row r="183" spans="1:9" x14ac:dyDescent="0.2">
      <c r="A183" s="104"/>
      <c r="B183" s="107"/>
      <c r="C183" s="7" t="s">
        <v>16</v>
      </c>
      <c r="D183" s="7" t="s">
        <v>99</v>
      </c>
      <c r="E183" s="7" t="s">
        <v>115</v>
      </c>
      <c r="F183" s="7" t="s">
        <v>24</v>
      </c>
      <c r="G183" s="48">
        <v>234.2</v>
      </c>
      <c r="H183" s="48">
        <v>233.523</v>
      </c>
      <c r="I183" s="8">
        <f t="shared" si="12"/>
        <v>0.9971093082835184</v>
      </c>
    </row>
    <row r="184" spans="1:9" x14ac:dyDescent="0.2">
      <c r="A184" s="104"/>
      <c r="B184" s="107"/>
      <c r="C184" s="7" t="s">
        <v>16</v>
      </c>
      <c r="D184" s="7" t="s">
        <v>99</v>
      </c>
      <c r="E184" s="7" t="s">
        <v>116</v>
      </c>
      <c r="F184" s="7" t="s">
        <v>25</v>
      </c>
      <c r="G184" s="48">
        <v>1067.838</v>
      </c>
      <c r="H184" s="48">
        <v>1067.838</v>
      </c>
      <c r="I184" s="8">
        <f t="shared" ref="I184:I220" si="13">H184/G184</f>
        <v>1</v>
      </c>
    </row>
    <row r="185" spans="1:9" x14ac:dyDescent="0.2">
      <c r="A185" s="104"/>
      <c r="B185" s="107"/>
      <c r="C185" s="7" t="s">
        <v>16</v>
      </c>
      <c r="D185" s="7" t="s">
        <v>99</v>
      </c>
      <c r="E185" s="7" t="s">
        <v>116</v>
      </c>
      <c r="F185" s="7" t="s">
        <v>24</v>
      </c>
      <c r="G185" s="48">
        <v>61.360999999999997</v>
      </c>
      <c r="H185" s="48">
        <v>61.360999999999997</v>
      </c>
      <c r="I185" s="8">
        <f t="shared" si="13"/>
        <v>1</v>
      </c>
    </row>
    <row r="186" spans="1:9" x14ac:dyDescent="0.2">
      <c r="A186" s="104"/>
      <c r="B186" s="107"/>
      <c r="C186" s="7" t="s">
        <v>16</v>
      </c>
      <c r="D186" s="7" t="s">
        <v>120</v>
      </c>
      <c r="E186" s="7" t="s">
        <v>119</v>
      </c>
      <c r="F186" s="7" t="s">
        <v>25</v>
      </c>
      <c r="G186" s="48">
        <v>69.415999999999997</v>
      </c>
      <c r="H186" s="49">
        <v>69.415999999999997</v>
      </c>
      <c r="I186" s="8">
        <f t="shared" si="13"/>
        <v>1</v>
      </c>
    </row>
    <row r="187" spans="1:9" x14ac:dyDescent="0.2">
      <c r="A187" s="104"/>
      <c r="B187" s="107"/>
      <c r="C187" s="7" t="s">
        <v>16</v>
      </c>
      <c r="D187" s="7" t="s">
        <v>120</v>
      </c>
      <c r="E187" s="7" t="s">
        <v>119</v>
      </c>
      <c r="F187" s="7" t="s">
        <v>24</v>
      </c>
      <c r="G187" s="48">
        <v>694.18399999999997</v>
      </c>
      <c r="H187" s="49">
        <v>694.03</v>
      </c>
      <c r="I187" s="8">
        <f t="shared" si="13"/>
        <v>0.99977815679992621</v>
      </c>
    </row>
    <row r="188" spans="1:9" x14ac:dyDescent="0.2">
      <c r="A188" s="104"/>
      <c r="B188" s="107"/>
      <c r="C188" s="7" t="s">
        <v>16</v>
      </c>
      <c r="D188" s="7" t="s">
        <v>99</v>
      </c>
      <c r="E188" s="7" t="s">
        <v>117</v>
      </c>
      <c r="F188" s="7" t="s">
        <v>25</v>
      </c>
      <c r="G188" s="48">
        <v>632.5</v>
      </c>
      <c r="H188" s="48">
        <v>632.41</v>
      </c>
      <c r="I188" s="8">
        <f t="shared" si="13"/>
        <v>0.99985770750988134</v>
      </c>
    </row>
    <row r="189" spans="1:9" x14ac:dyDescent="0.2">
      <c r="A189" s="104"/>
      <c r="B189" s="107"/>
      <c r="C189" s="7" t="s">
        <v>16</v>
      </c>
      <c r="D189" s="7" t="s">
        <v>99</v>
      </c>
      <c r="E189" s="7" t="s">
        <v>117</v>
      </c>
      <c r="F189" s="7" t="s">
        <v>24</v>
      </c>
      <c r="G189" s="48">
        <v>72.7</v>
      </c>
      <c r="H189" s="48">
        <v>72.7</v>
      </c>
      <c r="I189" s="8">
        <f t="shared" si="13"/>
        <v>1</v>
      </c>
    </row>
    <row r="190" spans="1:9" ht="17.25" customHeight="1" x14ac:dyDescent="0.2">
      <c r="A190" s="104"/>
      <c r="B190" s="108"/>
      <c r="C190" s="7" t="s">
        <v>16</v>
      </c>
      <c r="D190" s="7" t="s">
        <v>99</v>
      </c>
      <c r="E190" s="7" t="s">
        <v>118</v>
      </c>
      <c r="F190" s="7" t="s">
        <v>24</v>
      </c>
      <c r="G190" s="48">
        <v>0.7</v>
      </c>
      <c r="H190" s="48">
        <v>0.7</v>
      </c>
      <c r="I190" s="8">
        <f t="shared" si="13"/>
        <v>1</v>
      </c>
    </row>
    <row r="191" spans="1:9" ht="19.5" customHeight="1" x14ac:dyDescent="0.2">
      <c r="A191" s="104" t="s">
        <v>348</v>
      </c>
      <c r="B191" s="106" t="s">
        <v>249</v>
      </c>
      <c r="C191" s="7" t="s">
        <v>16</v>
      </c>
      <c r="D191" s="7" t="s">
        <v>106</v>
      </c>
      <c r="E191" s="7" t="s">
        <v>123</v>
      </c>
      <c r="F191" s="7" t="s">
        <v>25</v>
      </c>
      <c r="G191" s="48">
        <v>1960.95</v>
      </c>
      <c r="H191" s="48">
        <v>1821.433</v>
      </c>
      <c r="I191" s="8">
        <f t="shared" si="13"/>
        <v>0.92885234197710287</v>
      </c>
    </row>
    <row r="192" spans="1:9" x14ac:dyDescent="0.2">
      <c r="A192" s="104"/>
      <c r="B192" s="108"/>
      <c r="C192" s="7" t="s">
        <v>16</v>
      </c>
      <c r="D192" s="7" t="s">
        <v>106</v>
      </c>
      <c r="E192" s="7" t="s">
        <v>123</v>
      </c>
      <c r="F192" s="7" t="s">
        <v>24</v>
      </c>
      <c r="G192" s="48">
        <v>20</v>
      </c>
      <c r="H192" s="48">
        <v>19.815000000000001</v>
      </c>
      <c r="I192" s="8">
        <f t="shared" si="13"/>
        <v>0.99075000000000002</v>
      </c>
    </row>
    <row r="193" spans="1:9" ht="46.5" customHeight="1" x14ac:dyDescent="0.2">
      <c r="A193" s="90" t="s">
        <v>349</v>
      </c>
      <c r="B193" s="97" t="s">
        <v>250</v>
      </c>
      <c r="C193" s="7" t="s">
        <v>16</v>
      </c>
      <c r="D193" s="7" t="s">
        <v>124</v>
      </c>
      <c r="E193" s="7" t="s">
        <v>125</v>
      </c>
      <c r="F193" s="7" t="s">
        <v>78</v>
      </c>
      <c r="G193" s="48">
        <v>9138.1560000000009</v>
      </c>
      <c r="H193" s="48">
        <v>9122.7350000000006</v>
      </c>
      <c r="I193" s="8">
        <f t="shared" si="13"/>
        <v>0.99831246041323873</v>
      </c>
    </row>
    <row r="194" spans="1:9" x14ac:dyDescent="0.2">
      <c r="A194" s="104" t="s">
        <v>350</v>
      </c>
      <c r="B194" s="106" t="s">
        <v>251</v>
      </c>
      <c r="C194" s="7" t="s">
        <v>16</v>
      </c>
      <c r="D194" s="7" t="s">
        <v>28</v>
      </c>
      <c r="E194" s="7" t="s">
        <v>126</v>
      </c>
      <c r="F194" s="7" t="s">
        <v>24</v>
      </c>
      <c r="G194" s="48">
        <v>1000</v>
      </c>
      <c r="H194" s="48">
        <v>1000</v>
      </c>
      <c r="I194" s="8">
        <f t="shared" si="13"/>
        <v>1</v>
      </c>
    </row>
    <row r="195" spans="1:9" x14ac:dyDescent="0.2">
      <c r="A195" s="104"/>
      <c r="B195" s="107"/>
      <c r="C195" s="7" t="s">
        <v>16</v>
      </c>
      <c r="D195" s="7" t="s">
        <v>97</v>
      </c>
      <c r="E195" s="7" t="s">
        <v>126</v>
      </c>
      <c r="F195" s="7" t="s">
        <v>24</v>
      </c>
      <c r="G195" s="48">
        <v>2105</v>
      </c>
      <c r="H195" s="48">
        <v>2105</v>
      </c>
      <c r="I195" s="8">
        <f t="shared" si="13"/>
        <v>1</v>
      </c>
    </row>
    <row r="196" spans="1:9" x14ac:dyDescent="0.2">
      <c r="A196" s="104"/>
      <c r="B196" s="107"/>
      <c r="C196" s="58" t="s">
        <v>18</v>
      </c>
      <c r="D196" s="58" t="s">
        <v>27</v>
      </c>
      <c r="E196" s="58" t="s">
        <v>126</v>
      </c>
      <c r="F196" s="58" t="s">
        <v>24</v>
      </c>
      <c r="G196" s="59">
        <v>2390</v>
      </c>
      <c r="H196" s="59">
        <v>2390</v>
      </c>
      <c r="I196" s="60">
        <f t="shared" si="13"/>
        <v>1</v>
      </c>
    </row>
    <row r="197" spans="1:9" x14ac:dyDescent="0.2">
      <c r="A197" s="104"/>
      <c r="B197" s="107"/>
      <c r="C197" s="58" t="s">
        <v>18</v>
      </c>
      <c r="D197" s="58" t="s">
        <v>21</v>
      </c>
      <c r="E197" s="58" t="s">
        <v>126</v>
      </c>
      <c r="F197" s="58" t="s">
        <v>24</v>
      </c>
      <c r="G197" s="59">
        <v>2685.82</v>
      </c>
      <c r="H197" s="59">
        <v>2685.82</v>
      </c>
      <c r="I197" s="60">
        <f t="shared" si="13"/>
        <v>1</v>
      </c>
    </row>
    <row r="198" spans="1:9" x14ac:dyDescent="0.2">
      <c r="A198" s="104"/>
      <c r="B198" s="107"/>
      <c r="C198" s="58" t="s">
        <v>18</v>
      </c>
      <c r="D198" s="58" t="s">
        <v>28</v>
      </c>
      <c r="E198" s="58" t="s">
        <v>126</v>
      </c>
      <c r="F198" s="58" t="s">
        <v>26</v>
      </c>
      <c r="G198" s="59">
        <v>2450</v>
      </c>
      <c r="H198" s="59">
        <v>2450</v>
      </c>
      <c r="I198" s="60">
        <f t="shared" si="13"/>
        <v>1</v>
      </c>
    </row>
    <row r="199" spans="1:9" x14ac:dyDescent="0.2">
      <c r="A199" s="105"/>
      <c r="B199" s="108"/>
      <c r="C199" s="58" t="s">
        <v>16</v>
      </c>
      <c r="D199" s="58" t="s">
        <v>19</v>
      </c>
      <c r="E199" s="58" t="s">
        <v>126</v>
      </c>
      <c r="F199" s="58" t="s">
        <v>24</v>
      </c>
      <c r="G199" s="59">
        <v>464.58</v>
      </c>
      <c r="H199" s="59">
        <v>464.58</v>
      </c>
      <c r="I199" s="60">
        <f t="shared" si="13"/>
        <v>1</v>
      </c>
    </row>
    <row r="200" spans="1:9" ht="31.5" x14ac:dyDescent="0.2">
      <c r="A200" s="28" t="s">
        <v>98</v>
      </c>
      <c r="B200" s="25" t="s">
        <v>169</v>
      </c>
      <c r="C200" s="26"/>
      <c r="D200" s="26"/>
      <c r="E200" s="26" t="s">
        <v>128</v>
      </c>
      <c r="F200" s="26"/>
      <c r="G200" s="50">
        <f>SUM(G201:G202)</f>
        <v>40</v>
      </c>
      <c r="H200" s="50">
        <f>SUM(H201:H202)</f>
        <v>40</v>
      </c>
      <c r="I200" s="27">
        <f t="shared" si="13"/>
        <v>1</v>
      </c>
    </row>
    <row r="201" spans="1:9" ht="33.75" x14ac:dyDescent="0.2">
      <c r="A201" s="90" t="s">
        <v>243</v>
      </c>
      <c r="B201" s="95" t="s">
        <v>330</v>
      </c>
      <c r="C201" s="7" t="s">
        <v>16</v>
      </c>
      <c r="D201" s="7" t="s">
        <v>127</v>
      </c>
      <c r="E201" s="7" t="s">
        <v>288</v>
      </c>
      <c r="F201" s="7" t="s">
        <v>24</v>
      </c>
      <c r="G201" s="48">
        <v>30</v>
      </c>
      <c r="H201" s="48">
        <v>30</v>
      </c>
      <c r="I201" s="8">
        <f t="shared" si="13"/>
        <v>1</v>
      </c>
    </row>
    <row r="202" spans="1:9" ht="33.75" x14ac:dyDescent="0.2">
      <c r="A202" s="90" t="s">
        <v>244</v>
      </c>
      <c r="B202" s="95" t="s">
        <v>331</v>
      </c>
      <c r="C202" s="7" t="s">
        <v>16</v>
      </c>
      <c r="D202" s="7" t="s">
        <v>74</v>
      </c>
      <c r="E202" s="7" t="s">
        <v>289</v>
      </c>
      <c r="F202" s="7" t="s">
        <v>24</v>
      </c>
      <c r="G202" s="49">
        <v>10</v>
      </c>
      <c r="H202" s="49">
        <v>10</v>
      </c>
      <c r="I202" s="8">
        <v>0</v>
      </c>
    </row>
    <row r="203" spans="1:9" ht="42" x14ac:dyDescent="0.2">
      <c r="A203" s="28" t="s">
        <v>100</v>
      </c>
      <c r="B203" s="25" t="s">
        <v>327</v>
      </c>
      <c r="C203" s="26"/>
      <c r="D203" s="26"/>
      <c r="E203" s="26" t="s">
        <v>264</v>
      </c>
      <c r="F203" s="26"/>
      <c r="G203" s="50">
        <f>SUM(G204:G205)</f>
        <v>100</v>
      </c>
      <c r="H203" s="50">
        <f>SUM(H204:H205)</f>
        <v>99.18</v>
      </c>
      <c r="I203" s="27">
        <f t="shared" si="13"/>
        <v>0.99180000000000001</v>
      </c>
    </row>
    <row r="204" spans="1:9" x14ac:dyDescent="0.2">
      <c r="A204" s="86"/>
      <c r="B204" s="109"/>
      <c r="C204" s="7" t="s">
        <v>16</v>
      </c>
      <c r="D204" s="7" t="s">
        <v>99</v>
      </c>
      <c r="E204" s="7" t="s">
        <v>265</v>
      </c>
      <c r="F204" s="7" t="s">
        <v>24</v>
      </c>
      <c r="G204" s="48">
        <v>50</v>
      </c>
      <c r="H204" s="48">
        <v>50</v>
      </c>
      <c r="I204" s="8">
        <f t="shared" si="13"/>
        <v>1</v>
      </c>
    </row>
    <row r="205" spans="1:9" x14ac:dyDescent="0.2">
      <c r="A205" s="93"/>
      <c r="B205" s="110"/>
      <c r="C205" s="7" t="s">
        <v>16</v>
      </c>
      <c r="D205" s="7" t="s">
        <v>99</v>
      </c>
      <c r="E205" s="7" t="s">
        <v>265</v>
      </c>
      <c r="F205" s="7" t="s">
        <v>26</v>
      </c>
      <c r="G205" s="48">
        <v>50</v>
      </c>
      <c r="H205" s="48">
        <v>49.18</v>
      </c>
      <c r="I205" s="8">
        <f t="shared" si="13"/>
        <v>0.98360000000000003</v>
      </c>
    </row>
    <row r="206" spans="1:9" ht="31.5" x14ac:dyDescent="0.2">
      <c r="A206" s="28" t="s">
        <v>101</v>
      </c>
      <c r="B206" s="25" t="s">
        <v>170</v>
      </c>
      <c r="C206" s="26"/>
      <c r="D206" s="26"/>
      <c r="E206" s="26" t="s">
        <v>171</v>
      </c>
      <c r="F206" s="26"/>
      <c r="G206" s="50">
        <f>SUM(G207:G207)</f>
        <v>5</v>
      </c>
      <c r="H206" s="50">
        <f>SUM(H207:H207)</f>
        <v>0</v>
      </c>
      <c r="I206" s="27">
        <f t="shared" si="13"/>
        <v>0</v>
      </c>
    </row>
    <row r="207" spans="1:9" x14ac:dyDescent="0.2">
      <c r="A207" s="93"/>
      <c r="B207" s="99"/>
      <c r="C207" s="7" t="s">
        <v>16</v>
      </c>
      <c r="D207" s="7" t="s">
        <v>99</v>
      </c>
      <c r="E207" s="7" t="s">
        <v>172</v>
      </c>
      <c r="F207" s="7" t="s">
        <v>24</v>
      </c>
      <c r="G207" s="48">
        <v>5</v>
      </c>
      <c r="H207" s="48">
        <v>0</v>
      </c>
      <c r="I207" s="8">
        <f t="shared" si="13"/>
        <v>0</v>
      </c>
    </row>
    <row r="208" spans="1:9" ht="31.5" x14ac:dyDescent="0.2">
      <c r="A208" s="28" t="s">
        <v>176</v>
      </c>
      <c r="B208" s="25" t="s">
        <v>258</v>
      </c>
      <c r="C208" s="26"/>
      <c r="D208" s="26"/>
      <c r="E208" s="26" t="s">
        <v>173</v>
      </c>
      <c r="F208" s="26"/>
      <c r="G208" s="50">
        <f>SUM(G209:G209)</f>
        <v>5</v>
      </c>
      <c r="H208" s="50">
        <f>SUM(H209:H209)</f>
        <v>0</v>
      </c>
      <c r="I208" s="27">
        <f t="shared" si="13"/>
        <v>0</v>
      </c>
    </row>
    <row r="209" spans="1:9" x14ac:dyDescent="0.2">
      <c r="A209" s="93"/>
      <c r="B209" s="95"/>
      <c r="C209" s="7" t="s">
        <v>16</v>
      </c>
      <c r="D209" s="7" t="s">
        <v>174</v>
      </c>
      <c r="E209" s="7" t="s">
        <v>175</v>
      </c>
      <c r="F209" s="7" t="s">
        <v>24</v>
      </c>
      <c r="G209" s="48">
        <v>5</v>
      </c>
      <c r="H209" s="48">
        <v>0</v>
      </c>
      <c r="I209" s="8">
        <f t="shared" si="13"/>
        <v>0</v>
      </c>
    </row>
    <row r="210" spans="1:9" ht="21" x14ac:dyDescent="0.2">
      <c r="A210" s="28" t="s">
        <v>180</v>
      </c>
      <c r="B210" s="25" t="s">
        <v>177</v>
      </c>
      <c r="C210" s="26"/>
      <c r="D210" s="26"/>
      <c r="E210" s="26" t="s">
        <v>178</v>
      </c>
      <c r="F210" s="26"/>
      <c r="G210" s="50">
        <f>SUM(G211:G213)</f>
        <v>599.35799999999995</v>
      </c>
      <c r="H210" s="50">
        <f>SUM(H211:H213)</f>
        <v>511.858</v>
      </c>
      <c r="I210" s="27">
        <f t="shared" si="13"/>
        <v>0.85401045785657326</v>
      </c>
    </row>
    <row r="211" spans="1:9" x14ac:dyDescent="0.2">
      <c r="A211" s="93"/>
      <c r="B211" s="95"/>
      <c r="C211" s="7" t="s">
        <v>16</v>
      </c>
      <c r="D211" s="7" t="s">
        <v>99</v>
      </c>
      <c r="E211" s="7" t="s">
        <v>179</v>
      </c>
      <c r="F211" s="7" t="s">
        <v>24</v>
      </c>
      <c r="G211" s="48">
        <v>489.31799999999998</v>
      </c>
      <c r="H211" s="48">
        <v>401.81799999999998</v>
      </c>
      <c r="I211" s="8">
        <f t="shared" si="13"/>
        <v>0.82117968274210229</v>
      </c>
    </row>
    <row r="212" spans="1:9" x14ac:dyDescent="0.2">
      <c r="A212" s="93"/>
      <c r="B212" s="95"/>
      <c r="C212" s="7" t="s">
        <v>16</v>
      </c>
      <c r="D212" s="7" t="s">
        <v>174</v>
      </c>
      <c r="E212" s="7" t="s">
        <v>179</v>
      </c>
      <c r="F212" s="7" t="s">
        <v>24</v>
      </c>
      <c r="G212" s="48">
        <v>95.04</v>
      </c>
      <c r="H212" s="48">
        <v>95.04</v>
      </c>
      <c r="I212" s="8">
        <f t="shared" si="13"/>
        <v>1</v>
      </c>
    </row>
    <row r="213" spans="1:9" x14ac:dyDescent="0.2">
      <c r="A213" s="93"/>
      <c r="B213" s="95"/>
      <c r="C213" s="7" t="s">
        <v>16</v>
      </c>
      <c r="D213" s="7" t="s">
        <v>30</v>
      </c>
      <c r="E213" s="7" t="s">
        <v>179</v>
      </c>
      <c r="F213" s="7" t="s">
        <v>24</v>
      </c>
      <c r="G213" s="48">
        <v>15</v>
      </c>
      <c r="H213" s="48">
        <v>15</v>
      </c>
      <c r="I213" s="8">
        <f t="shared" si="13"/>
        <v>1</v>
      </c>
    </row>
    <row r="214" spans="1:9" ht="31.5" x14ac:dyDescent="0.2">
      <c r="A214" s="28" t="s">
        <v>184</v>
      </c>
      <c r="B214" s="25" t="s">
        <v>181</v>
      </c>
      <c r="C214" s="26"/>
      <c r="D214" s="26"/>
      <c r="E214" s="26" t="s">
        <v>182</v>
      </c>
      <c r="F214" s="26"/>
      <c r="G214" s="50">
        <f>SUM(G215:G215)</f>
        <v>100</v>
      </c>
      <c r="H214" s="50">
        <f>SUM(H215:H215)</f>
        <v>100</v>
      </c>
      <c r="I214" s="27">
        <f t="shared" si="13"/>
        <v>1</v>
      </c>
    </row>
    <row r="215" spans="1:9" x14ac:dyDescent="0.2">
      <c r="A215" s="93"/>
      <c r="B215" s="95"/>
      <c r="C215" s="7" t="s">
        <v>18</v>
      </c>
      <c r="D215" s="7" t="s">
        <v>17</v>
      </c>
      <c r="E215" s="7" t="s">
        <v>183</v>
      </c>
      <c r="F215" s="7" t="s">
        <v>24</v>
      </c>
      <c r="G215" s="48">
        <v>100</v>
      </c>
      <c r="H215" s="48">
        <v>100</v>
      </c>
      <c r="I215" s="8">
        <f t="shared" si="13"/>
        <v>1</v>
      </c>
    </row>
    <row r="216" spans="1:9" ht="31.5" x14ac:dyDescent="0.2">
      <c r="A216" s="28" t="s">
        <v>193</v>
      </c>
      <c r="B216" s="25" t="s">
        <v>328</v>
      </c>
      <c r="C216" s="26"/>
      <c r="D216" s="26"/>
      <c r="E216" s="26" t="s">
        <v>185</v>
      </c>
      <c r="F216" s="26"/>
      <c r="G216" s="50">
        <f>G217</f>
        <v>697.82799999999997</v>
      </c>
      <c r="H216" s="50">
        <f>H217</f>
        <v>697.82799999999997</v>
      </c>
      <c r="I216" s="27">
        <f t="shared" si="13"/>
        <v>1</v>
      </c>
    </row>
    <row r="217" spans="1:9" x14ac:dyDescent="0.2">
      <c r="A217" s="24"/>
      <c r="B217" s="95"/>
      <c r="C217" s="7" t="s">
        <v>18</v>
      </c>
      <c r="D217" s="7" t="s">
        <v>21</v>
      </c>
      <c r="E217" s="7" t="s">
        <v>186</v>
      </c>
      <c r="F217" s="7" t="s">
        <v>25</v>
      </c>
      <c r="G217" s="48">
        <v>697.82799999999997</v>
      </c>
      <c r="H217" s="48">
        <v>697.82799999999997</v>
      </c>
      <c r="I217" s="8">
        <f t="shared" si="13"/>
        <v>1</v>
      </c>
    </row>
    <row r="218" spans="1:9" ht="31.5" x14ac:dyDescent="0.2">
      <c r="A218" s="28" t="s">
        <v>253</v>
      </c>
      <c r="B218" s="25" t="s">
        <v>254</v>
      </c>
      <c r="C218" s="26"/>
      <c r="D218" s="26"/>
      <c r="E218" s="26" t="s">
        <v>255</v>
      </c>
      <c r="F218" s="26"/>
      <c r="G218" s="50">
        <f>SUM(G219:G219)</f>
        <v>50.9</v>
      </c>
      <c r="H218" s="50">
        <f>SUM(H219:H219)</f>
        <v>47.3</v>
      </c>
      <c r="I218" s="27">
        <f t="shared" si="13"/>
        <v>0.92927308447937129</v>
      </c>
    </row>
    <row r="219" spans="1:9" x14ac:dyDescent="0.2">
      <c r="A219" s="24"/>
      <c r="B219" s="95"/>
      <c r="C219" s="7" t="s">
        <v>16</v>
      </c>
      <c r="D219" s="7" t="s">
        <v>99</v>
      </c>
      <c r="E219" s="7" t="s">
        <v>256</v>
      </c>
      <c r="F219" s="7" t="s">
        <v>24</v>
      </c>
      <c r="G219" s="48">
        <v>50.9</v>
      </c>
      <c r="H219" s="48">
        <v>47.3</v>
      </c>
      <c r="I219" s="8">
        <f t="shared" si="13"/>
        <v>0.92927308447937129</v>
      </c>
    </row>
    <row r="220" spans="1:9" x14ac:dyDescent="0.2">
      <c r="A220" s="111"/>
      <c r="B220" s="112"/>
      <c r="C220" s="11"/>
      <c r="D220" s="11"/>
      <c r="E220" s="11"/>
      <c r="F220" s="11"/>
      <c r="G220" s="54">
        <f>G6+G86+G97+G99+G102+G106+G108+G111+G117+G125+G131+G133+G135+G149+G200+G206+G208+G210+G214+G216+G115+G218+G203</f>
        <v>1997247.5079999999</v>
      </c>
      <c r="H220" s="54">
        <f>H6+H86+H97+H99+H102+H106+H108+H111+H117+H125+H131+H133+H135+H149+H200+H206+H208+H210+H214+H216+H115+H218+H203</f>
        <v>1980548.5770000003</v>
      </c>
      <c r="I220" s="6">
        <f t="shared" si="13"/>
        <v>0.9916390277453786</v>
      </c>
    </row>
    <row r="221" spans="1:9" x14ac:dyDescent="0.2">
      <c r="A221" s="13"/>
      <c r="B221" s="9"/>
      <c r="C221" s="9"/>
      <c r="D221" s="9"/>
      <c r="E221" s="9"/>
      <c r="F221" s="9"/>
      <c r="G221" s="4"/>
      <c r="H221" s="4"/>
      <c r="I221" s="4"/>
    </row>
    <row r="222" spans="1:9" x14ac:dyDescent="0.2">
      <c r="A222" s="13"/>
      <c r="B222" s="9"/>
      <c r="C222" s="9"/>
      <c r="D222" s="9"/>
      <c r="E222" s="9"/>
      <c r="F222" s="9"/>
      <c r="G222" s="19"/>
      <c r="H222" s="19"/>
      <c r="I222" s="4"/>
    </row>
    <row r="223" spans="1:9" ht="15.75" x14ac:dyDescent="0.25">
      <c r="A223" s="55" t="s">
        <v>337</v>
      </c>
      <c r="B223" s="55"/>
      <c r="C223" s="10"/>
      <c r="D223" s="10"/>
      <c r="E223" s="10"/>
      <c r="F223" s="10"/>
      <c r="G223" s="5"/>
      <c r="H223" s="5"/>
      <c r="I223" s="5"/>
    </row>
    <row r="224" spans="1:9" ht="15.75" x14ac:dyDescent="0.25">
      <c r="A224" s="113" t="s">
        <v>20</v>
      </c>
      <c r="B224" s="113"/>
      <c r="C224" s="10"/>
      <c r="D224" s="10"/>
      <c r="E224" s="10"/>
      <c r="F224" s="10"/>
      <c r="G224" s="114" t="s">
        <v>338</v>
      </c>
      <c r="H224" s="114"/>
      <c r="I224" s="114"/>
    </row>
    <row r="225" spans="1:9" x14ac:dyDescent="0.2">
      <c r="A225" s="13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3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03" t="s">
        <v>290</v>
      </c>
      <c r="B227" s="103"/>
      <c r="C227" s="4"/>
      <c r="D227" s="4"/>
      <c r="E227" s="4"/>
      <c r="F227" s="4"/>
      <c r="G227" s="4"/>
      <c r="H227" s="4"/>
      <c r="I227" s="4"/>
    </row>
    <row r="228" spans="1:9" x14ac:dyDescent="0.2">
      <c r="A228" s="13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13"/>
      <c r="B229" s="4"/>
      <c r="C229" s="4"/>
      <c r="D229" s="4"/>
      <c r="E229" s="4"/>
      <c r="F229" s="4"/>
      <c r="G229" s="4"/>
      <c r="H229" s="4"/>
      <c r="I229" s="4"/>
    </row>
  </sheetData>
  <autoFilter ref="C5:F5"/>
  <dataConsolidate/>
  <mergeCells count="64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3:A14"/>
    <mergeCell ref="B13:B14"/>
    <mergeCell ref="A20:A22"/>
    <mergeCell ref="B20:B22"/>
    <mergeCell ref="A23:A24"/>
    <mergeCell ref="B23:B24"/>
    <mergeCell ref="A26:A27"/>
    <mergeCell ref="B26:B27"/>
    <mergeCell ref="A34:A37"/>
    <mergeCell ref="B34:B37"/>
    <mergeCell ref="A39:A43"/>
    <mergeCell ref="B39:B43"/>
    <mergeCell ref="A45:A54"/>
    <mergeCell ref="B45:B54"/>
    <mergeCell ref="A55:A61"/>
    <mergeCell ref="B55:B61"/>
    <mergeCell ref="A62:A77"/>
    <mergeCell ref="B62:B77"/>
    <mergeCell ref="A78:A80"/>
    <mergeCell ref="B78:B80"/>
    <mergeCell ref="A81:A84"/>
    <mergeCell ref="B81:B84"/>
    <mergeCell ref="A88:A92"/>
    <mergeCell ref="B88:B92"/>
    <mergeCell ref="A93:A94"/>
    <mergeCell ref="B93:B94"/>
    <mergeCell ref="A118:A120"/>
    <mergeCell ref="B118:B120"/>
    <mergeCell ref="A122:A124"/>
    <mergeCell ref="B122:B124"/>
    <mergeCell ref="A127:A128"/>
    <mergeCell ref="B127:B128"/>
    <mergeCell ref="A136:A148"/>
    <mergeCell ref="B136:B148"/>
    <mergeCell ref="A150:A151"/>
    <mergeCell ref="B150:B151"/>
    <mergeCell ref="A152:A162"/>
    <mergeCell ref="B152:B162"/>
    <mergeCell ref="A163:A168"/>
    <mergeCell ref="B163:B168"/>
    <mergeCell ref="A169:A170"/>
    <mergeCell ref="B169:B170"/>
    <mergeCell ref="G224:I224"/>
    <mergeCell ref="A171:A178"/>
    <mergeCell ref="B171:B178"/>
    <mergeCell ref="A179:A190"/>
    <mergeCell ref="B179:B190"/>
    <mergeCell ref="A191:A192"/>
    <mergeCell ref="B191:B192"/>
    <mergeCell ref="A227:B227"/>
    <mergeCell ref="A194:A199"/>
    <mergeCell ref="B194:B199"/>
    <mergeCell ref="B204:B205"/>
    <mergeCell ref="A220:B220"/>
    <mergeCell ref="A224:B224"/>
  </mergeCells>
  <pageMargins left="0.59055118110236227" right="0.19685039370078741" top="0.78740157480314965" bottom="0.78740157480314965" header="0.31496062992125984" footer="0.31496062992125984"/>
  <pageSetup paperSize="9" scale="74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(3)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2024-01-17T02:01:27Z</cp:lastPrinted>
  <dcterms:created xsi:type="dcterms:W3CDTF">2002-03-11T10:22:12Z</dcterms:created>
  <dcterms:modified xsi:type="dcterms:W3CDTF">2024-03-05T00:38:15Z</dcterms:modified>
</cp:coreProperties>
</file>