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17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Бюджет!$A$1:$I$60</definedName>
  </definedNames>
  <calcPr calcId="152511"/>
</workbook>
</file>

<file path=xl/calcChain.xml><?xml version="1.0" encoding="utf-8"?>
<calcChain xmlns="http://schemas.openxmlformats.org/spreadsheetml/2006/main">
  <c r="H29" i="3" l="1"/>
  <c r="H20" i="3"/>
  <c r="H26" i="3"/>
  <c r="H27" i="3"/>
  <c r="G21" i="3"/>
  <c r="G29" i="3"/>
  <c r="G28" i="3" s="1"/>
  <c r="H33" i="3"/>
  <c r="G33" i="3"/>
  <c r="I35" i="3"/>
  <c r="G26" i="3" l="1"/>
  <c r="H15" i="3"/>
  <c r="H28" i="3"/>
  <c r="H37" i="3"/>
  <c r="I37" i="3"/>
  <c r="H14" i="3" l="1"/>
  <c r="H44" i="3" s="1"/>
  <c r="I31" i="3"/>
  <c r="H17" i="3" l="1"/>
  <c r="I32" i="3"/>
  <c r="I13" i="3"/>
  <c r="I7" i="3" l="1"/>
  <c r="I30" i="3" l="1"/>
  <c r="I22" i="3" l="1"/>
  <c r="I36" i="3"/>
  <c r="I34" i="3" l="1"/>
  <c r="I33" i="3" l="1"/>
  <c r="I40" i="3"/>
  <c r="G15" i="3"/>
  <c r="G14" i="3" s="1"/>
  <c r="I9" i="3" l="1"/>
  <c r="I19" i="3"/>
  <c r="G37" i="3"/>
  <c r="G44" i="3" s="1"/>
  <c r="I25" i="3"/>
  <c r="I24" i="3"/>
  <c r="I38" i="3"/>
  <c r="I27" i="3"/>
  <c r="I29" i="3"/>
  <c r="I26" i="3"/>
  <c r="I23" i="3"/>
  <c r="I21" i="3"/>
  <c r="I20" i="3"/>
  <c r="I18" i="3"/>
  <c r="I17" i="3"/>
  <c r="I16" i="3"/>
  <c r="I11" i="3"/>
  <c r="I10" i="3"/>
  <c r="I8" i="3"/>
  <c r="I14" i="3" l="1"/>
  <c r="I28" i="3"/>
  <c r="I12" i="3"/>
  <c r="I15" i="3"/>
  <c r="I39" i="3"/>
  <c r="I41" i="3"/>
  <c r="I42" i="3"/>
  <c r="I43" i="3"/>
  <c r="I6" i="3"/>
  <c r="I44" i="3" l="1"/>
</calcChain>
</file>

<file path=xl/comments1.xml><?xml version="1.0" encoding="utf-8"?>
<comments xmlns="http://schemas.openxmlformats.org/spreadsheetml/2006/main">
  <authors>
    <author>Admin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Бутилированая вода. Движка 30.05.2017</t>
        </r>
      </text>
    </comment>
  </commentList>
</comments>
</file>

<file path=xl/sharedStrings.xml><?xml version="1.0" encoding="utf-8"?>
<sst xmlns="http://schemas.openxmlformats.org/spreadsheetml/2006/main" count="226" uniqueCount="105">
  <si>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</si>
  <si>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</si>
  <si>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</si>
  <si>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</si>
  <si>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</si>
  <si>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</si>
  <si>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</si>
  <si>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</si>
  <si>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</si>
  <si>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</si>
  <si>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</si>
  <si>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</si>
  <si>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</si>
  <si>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</si>
  <si>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</si>
  <si>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</si>
  <si>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</si>
  <si>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</si>
  <si>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</si>
  <si>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Подпрограмма "Дошкольное образование"</t>
  </si>
  <si>
    <t>Подпрограмма "Осуществление муниципальной поддержки национального проекта Образование"</t>
  </si>
  <si>
    <t>Подпрограмма "Дополнительное образование"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</si>
  <si>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</si>
  <si>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</si>
  <si>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</si>
  <si>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"Создание условий для проведения ГИА"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</si>
  <si>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</si>
  <si>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</si>
  <si>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</si>
  <si>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</si>
  <si>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</si>
  <si>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</si>
  <si>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</si>
  <si>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</si>
  <si>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</si>
  <si>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</si>
  <si>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</si>
  <si>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</si>
  <si>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</si>
  <si>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</si>
  <si>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</si>
  <si>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</si>
  <si>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</si>
  <si>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</si>
  <si>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</si>
  <si>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</si>
  <si>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</si>
  <si>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</si>
  <si>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</si>
  <si>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</si>
  <si>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</si>
  <si>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</si>
  <si>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</si>
  <si>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</si>
  <si>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</si>
  <si>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</si>
  <si>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</si>
  <si>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</si>
  <si>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</si>
  <si>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</si>
  <si>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муниципального образования Куйтунский район</t>
  </si>
  <si>
    <t>414</t>
  </si>
  <si>
    <t>Улучшение условий и охраны труда в муниципальном образовании Куйтунский район на 2017-2020 годы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</si>
  <si>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</si>
  <si>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</si>
  <si>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</si>
  <si>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</si>
  <si>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70 8 00 S2850</t>
  </si>
  <si>
    <t>Софинансирование мероприятий на капитальный ремонт спортивных залов образовательных учреждений по подпрограмме "Здоровье"</t>
  </si>
  <si>
    <t>0702</t>
  </si>
  <si>
    <t>70 8 01 L0971</t>
  </si>
  <si>
    <t>Софинансирование мероприятий на закупку оборудования для оснащения производственных помещений столовых мун. Образовательных организаций по подпрограмме "Здоровье"</t>
  </si>
  <si>
    <t xml:space="preserve">0702 </t>
  </si>
  <si>
    <t>70 8 00 S2580</t>
  </si>
  <si>
    <t>708 00 20070</t>
  </si>
  <si>
    <t>Начальник финансового управления администрации</t>
  </si>
  <si>
    <t>Н. А. Ковшарова</t>
  </si>
  <si>
    <t>8.1.</t>
  </si>
  <si>
    <t>7.1.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</si>
  <si>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</si>
  <si>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</si>
  <si>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</si>
  <si>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</si>
  <si>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</si>
  <si>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</si>
  <si>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</si>
  <si>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</si>
  <si>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t>8.1.9.</t>
  </si>
  <si>
    <t>8.1.10.</t>
  </si>
  <si>
    <t>8.1.11.</t>
  </si>
  <si>
    <t>8.1.12.</t>
  </si>
  <si>
    <t>8.3.</t>
  </si>
  <si>
    <t>8.2.</t>
  </si>
  <si>
    <t>8.2.1.</t>
  </si>
  <si>
    <t>8.2.2.</t>
  </si>
  <si>
    <t>8.2.3.</t>
  </si>
  <si>
    <t>8.3.1.</t>
  </si>
  <si>
    <t>8.3.2.</t>
  </si>
  <si>
    <t>8.4.</t>
  </si>
  <si>
    <t>8.4.1.</t>
  </si>
  <si>
    <t xml:space="preserve">Софинансирование мероприятий на приобретение спортивного
оборудования и инвентаря для оснащения муниципальных организаций,
осуществляющих деятельность в сфере физической культуры и спорта из 
средств местного бюджета по муниципальной программе «Развитие
физической культуры и спорта в муниципальном образовании Куйтунский
район на 2015-2017 г.г.» </t>
  </si>
  <si>
    <t>Информация об исполнении муниципальных программ  и подпрограмм 
муниципального образования Куйтунский район на 01.01.2018 г.</t>
  </si>
  <si>
    <t>708 00 20 220</t>
  </si>
  <si>
    <t>8.3.3.</t>
  </si>
  <si>
    <t>Профилактика наркомании и социально-негативных явлений на территории муниципального образования Куйтунский район на 2017-2019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</si>
</sst>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60"/>
  <sheetViews>
    <sheetView showGridLines="0" tabSelected="1" view="pageBreakPreview" topLeftCell="A37" zoomScaleNormal="145" zoomScaleSheetLayoutView="100" workbookViewId="0">
      <selection activeCell="B42" sqref="B42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30" t="s">
        <v>101</v>
      </c>
      <c r="B1" s="30"/>
      <c r="C1" s="30"/>
      <c r="D1" s="30"/>
      <c r="E1" s="30"/>
      <c r="F1" s="30"/>
      <c r="G1" s="30"/>
      <c r="H1" s="30"/>
      <c r="I1" s="30"/>
    </row>
    <row r="2" spans="1:9" x14ac:dyDescent="0.2">
      <c r="B2" s="28"/>
      <c r="C2" s="28"/>
      <c r="D2" s="28"/>
      <c r="E2" s="28"/>
      <c r="F2" s="28"/>
      <c r="G2" s="29"/>
      <c r="H2" s="29"/>
      <c r="I2" s="29"/>
    </row>
    <row r="3" spans="1:9" x14ac:dyDescent="0.2">
      <c r="G3" s="4"/>
      <c r="H3" s="36" t="s">
        <v>0</v>
      </c>
      <c r="I3" s="36"/>
    </row>
    <row r="4" spans="1:9" x14ac:dyDescent="0.2">
      <c r="A4" s="31" t="s">
        <v>2</v>
      </c>
      <c r="B4" s="31" t="s">
        <v>3</v>
      </c>
      <c r="C4" s="33" t="s">
        <v>28</v>
      </c>
      <c r="D4" s="34"/>
      <c r="E4" s="34"/>
      <c r="F4" s="35"/>
      <c r="G4" s="31" t="s">
        <v>54</v>
      </c>
      <c r="H4" s="31" t="s">
        <v>4</v>
      </c>
      <c r="I4" s="31" t="s">
        <v>5</v>
      </c>
    </row>
    <row r="5" spans="1:9" ht="52.5" customHeight="1" x14ac:dyDescent="0.2">
      <c r="A5" s="32"/>
      <c r="B5" s="32"/>
      <c r="C5" s="11" t="s">
        <v>29</v>
      </c>
      <c r="D5" s="11" t="s">
        <v>30</v>
      </c>
      <c r="E5" s="11" t="s">
        <v>31</v>
      </c>
      <c r="F5" s="11" t="s">
        <v>32</v>
      </c>
      <c r="G5" s="32"/>
      <c r="H5" s="32"/>
      <c r="I5" s="32"/>
    </row>
    <row r="6" spans="1:9" ht="34.5" customHeight="1" x14ac:dyDescent="0.2">
      <c r="A6" s="9">
        <v>1</v>
      </c>
      <c r="B6" s="10" t="s">
        <v>11</v>
      </c>
      <c r="C6" s="11" t="s">
        <v>33</v>
      </c>
      <c r="D6" s="11" t="s">
        <v>34</v>
      </c>
      <c r="E6" s="11" t="s">
        <v>35</v>
      </c>
      <c r="F6" s="11" t="s">
        <v>36</v>
      </c>
      <c r="G6" s="5">
        <v>35</v>
      </c>
      <c r="H6" s="5">
        <v>35</v>
      </c>
      <c r="I6" s="12">
        <f>H6/G6</f>
        <v>1</v>
      </c>
    </row>
    <row r="7" spans="1:9" ht="41.25" customHeight="1" x14ac:dyDescent="0.2">
      <c r="A7" s="9">
        <v>2</v>
      </c>
      <c r="B7" s="10" t="s">
        <v>12</v>
      </c>
      <c r="C7" s="11" t="s">
        <v>33</v>
      </c>
      <c r="D7" s="11" t="s">
        <v>37</v>
      </c>
      <c r="E7" s="11" t="s">
        <v>74</v>
      </c>
      <c r="F7" s="11" t="s">
        <v>39</v>
      </c>
      <c r="G7" s="5">
        <v>91</v>
      </c>
      <c r="H7" s="5">
        <v>91</v>
      </c>
      <c r="I7" s="12">
        <f t="shared" ref="I7:I9" si="0">H7/G7</f>
        <v>1</v>
      </c>
    </row>
    <row r="8" spans="1:9" ht="42" customHeight="1" x14ac:dyDescent="0.2">
      <c r="A8" s="9">
        <v>3</v>
      </c>
      <c r="B8" s="10" t="s">
        <v>12</v>
      </c>
      <c r="C8" s="11" t="s">
        <v>42</v>
      </c>
      <c r="D8" s="11" t="s">
        <v>46</v>
      </c>
      <c r="E8" s="11" t="s">
        <v>38</v>
      </c>
      <c r="F8" s="11" t="s">
        <v>39</v>
      </c>
      <c r="G8" s="5">
        <v>865</v>
      </c>
      <c r="H8" s="5">
        <v>855.4</v>
      </c>
      <c r="I8" s="12">
        <f t="shared" si="0"/>
        <v>0.98890173410404625</v>
      </c>
    </row>
    <row r="9" spans="1:9" ht="36" customHeight="1" x14ac:dyDescent="0.2">
      <c r="A9" s="9">
        <v>4</v>
      </c>
      <c r="B9" s="10" t="s">
        <v>12</v>
      </c>
      <c r="C9" s="11" t="s">
        <v>33</v>
      </c>
      <c r="D9" s="11" t="s">
        <v>37</v>
      </c>
      <c r="E9" s="11" t="s">
        <v>38</v>
      </c>
      <c r="F9" s="11" t="s">
        <v>36</v>
      </c>
      <c r="G9" s="5">
        <v>307</v>
      </c>
      <c r="H9" s="5">
        <v>0</v>
      </c>
      <c r="I9" s="12">
        <f t="shared" si="0"/>
        <v>0</v>
      </c>
    </row>
    <row r="10" spans="1:9" ht="21.75" customHeight="1" x14ac:dyDescent="0.2">
      <c r="A10" s="9">
        <v>5</v>
      </c>
      <c r="B10" s="10" t="s">
        <v>13</v>
      </c>
      <c r="C10" s="11" t="s">
        <v>33</v>
      </c>
      <c r="D10" s="11" t="s">
        <v>40</v>
      </c>
      <c r="E10" s="11" t="s">
        <v>41</v>
      </c>
      <c r="F10" s="11" t="s">
        <v>36</v>
      </c>
      <c r="G10" s="5">
        <v>471</v>
      </c>
      <c r="H10" s="5">
        <v>436.4</v>
      </c>
      <c r="I10" s="12">
        <f>H10/G10</f>
        <v>0.92653927813163472</v>
      </c>
    </row>
    <row r="11" spans="1:9" ht="35.25" customHeight="1" x14ac:dyDescent="0.2">
      <c r="A11" s="9">
        <v>6</v>
      </c>
      <c r="B11" s="10" t="s">
        <v>14</v>
      </c>
      <c r="C11" s="11" t="s">
        <v>33</v>
      </c>
      <c r="D11" s="11" t="s">
        <v>40</v>
      </c>
      <c r="E11" s="11" t="s">
        <v>43</v>
      </c>
      <c r="F11" s="11" t="s">
        <v>36</v>
      </c>
      <c r="G11" s="5">
        <v>8</v>
      </c>
      <c r="H11" s="5">
        <v>0</v>
      </c>
      <c r="I11" s="12">
        <f>H11/G11</f>
        <v>0</v>
      </c>
    </row>
    <row r="12" spans="1:9" ht="31.5" x14ac:dyDescent="0.2">
      <c r="A12" s="9">
        <v>7</v>
      </c>
      <c r="B12" s="10" t="s">
        <v>15</v>
      </c>
      <c r="C12" s="11" t="s">
        <v>33</v>
      </c>
      <c r="D12" s="11" t="s">
        <v>44</v>
      </c>
      <c r="E12" s="11" t="s">
        <v>45</v>
      </c>
      <c r="F12" s="11" t="s">
        <v>36</v>
      </c>
      <c r="G12" s="5">
        <v>288</v>
      </c>
      <c r="H12" s="5">
        <v>223.6</v>
      </c>
      <c r="I12" s="12">
        <f t="shared" ref="I12:I42" si="1">H12/G12</f>
        <v>0.77638888888888891</v>
      </c>
    </row>
    <row r="13" spans="1:9" ht="115.5" x14ac:dyDescent="0.2">
      <c r="A13" s="9" t="s">
        <v>78</v>
      </c>
      <c r="B13" s="18" t="s">
        <v>100</v>
      </c>
      <c r="C13" s="11" t="s">
        <v>33</v>
      </c>
      <c r="D13" s="11" t="s">
        <v>44</v>
      </c>
      <c r="E13" s="11" t="s">
        <v>67</v>
      </c>
      <c r="F13" s="11" t="s">
        <v>36</v>
      </c>
      <c r="G13" s="5">
        <v>50</v>
      </c>
      <c r="H13" s="5">
        <v>43</v>
      </c>
      <c r="I13" s="12">
        <f t="shared" si="1"/>
        <v>0.86</v>
      </c>
    </row>
    <row r="14" spans="1:9" ht="16.5" customHeight="1" x14ac:dyDescent="0.2">
      <c r="A14" s="9">
        <v>8</v>
      </c>
      <c r="B14" s="10" t="s">
        <v>16</v>
      </c>
      <c r="C14" s="11" t="s">
        <v>42</v>
      </c>
      <c r="D14" s="11"/>
      <c r="E14" s="11"/>
      <c r="F14" s="11"/>
      <c r="G14" s="5">
        <f>G15+G28+G33+G37</f>
        <v>6280.2000000000007</v>
      </c>
      <c r="H14" s="5">
        <f>H15+H28+H33+H37</f>
        <v>6028.6</v>
      </c>
      <c r="I14" s="12">
        <f t="shared" si="1"/>
        <v>0.95993758160568132</v>
      </c>
    </row>
    <row r="15" spans="1:9" x14ac:dyDescent="0.2">
      <c r="A15" s="9" t="s">
        <v>77</v>
      </c>
      <c r="B15" s="10" t="s">
        <v>16</v>
      </c>
      <c r="C15" s="11" t="s">
        <v>42</v>
      </c>
      <c r="D15" s="11"/>
      <c r="E15" s="11"/>
      <c r="F15" s="11" t="s">
        <v>36</v>
      </c>
      <c r="G15" s="5">
        <f>G16+G17+G18+G19+G20+G21+G22+G23+G24+G25+G26+G27</f>
        <v>4934.5</v>
      </c>
      <c r="H15" s="5">
        <f>SUM(H16:H27)</f>
        <v>4802.6000000000004</v>
      </c>
      <c r="I15" s="12">
        <f t="shared" si="1"/>
        <v>0.97326983483635632</v>
      </c>
    </row>
    <row r="16" spans="1:9" x14ac:dyDescent="0.2">
      <c r="A16" s="16" t="s">
        <v>79</v>
      </c>
      <c r="B16" s="17" t="s">
        <v>19</v>
      </c>
      <c r="C16" s="14" t="s">
        <v>42</v>
      </c>
      <c r="D16" s="14" t="s">
        <v>46</v>
      </c>
      <c r="E16" s="14" t="s">
        <v>47</v>
      </c>
      <c r="F16" s="14" t="s">
        <v>36</v>
      </c>
      <c r="G16" s="6">
        <v>239</v>
      </c>
      <c r="H16" s="6">
        <v>239</v>
      </c>
      <c r="I16" s="15">
        <f t="shared" si="1"/>
        <v>1</v>
      </c>
    </row>
    <row r="17" spans="1:9" ht="33.75" x14ac:dyDescent="0.2">
      <c r="A17" s="16" t="s">
        <v>80</v>
      </c>
      <c r="B17" s="17" t="s">
        <v>20</v>
      </c>
      <c r="C17" s="14" t="s">
        <v>42</v>
      </c>
      <c r="D17" s="14" t="s">
        <v>46</v>
      </c>
      <c r="E17" s="14" t="s">
        <v>47</v>
      </c>
      <c r="F17" s="14" t="s">
        <v>36</v>
      </c>
      <c r="G17" s="6">
        <v>200</v>
      </c>
      <c r="H17" s="6">
        <f>60+140</f>
        <v>200</v>
      </c>
      <c r="I17" s="15">
        <f t="shared" si="1"/>
        <v>1</v>
      </c>
    </row>
    <row r="18" spans="1:9" ht="22.5" x14ac:dyDescent="0.2">
      <c r="A18" s="19" t="s">
        <v>81</v>
      </c>
      <c r="B18" s="17" t="s">
        <v>21</v>
      </c>
      <c r="C18" s="14" t="s">
        <v>42</v>
      </c>
      <c r="D18" s="14" t="s">
        <v>46</v>
      </c>
      <c r="E18" s="14" t="s">
        <v>47</v>
      </c>
      <c r="F18" s="14" t="s">
        <v>36</v>
      </c>
      <c r="G18" s="6">
        <v>52</v>
      </c>
      <c r="H18" s="6">
        <v>52</v>
      </c>
      <c r="I18" s="15">
        <f t="shared" si="1"/>
        <v>1</v>
      </c>
    </row>
    <row r="19" spans="1:9" ht="22.5" x14ac:dyDescent="0.2">
      <c r="A19" s="16" t="s">
        <v>82</v>
      </c>
      <c r="B19" s="17" t="s">
        <v>22</v>
      </c>
      <c r="C19" s="14" t="s">
        <v>42</v>
      </c>
      <c r="D19" s="14" t="s">
        <v>46</v>
      </c>
      <c r="E19" s="14" t="s">
        <v>47</v>
      </c>
      <c r="F19" s="14" t="s">
        <v>36</v>
      </c>
      <c r="G19" s="6">
        <v>353.2</v>
      </c>
      <c r="H19" s="6">
        <v>353.2</v>
      </c>
      <c r="I19" s="15">
        <f t="shared" si="1"/>
        <v>1</v>
      </c>
    </row>
    <row r="20" spans="1:9" x14ac:dyDescent="0.2">
      <c r="A20" s="16" t="s">
        <v>83</v>
      </c>
      <c r="B20" s="17" t="s">
        <v>23</v>
      </c>
      <c r="C20" s="14" t="s">
        <v>42</v>
      </c>
      <c r="D20" s="14" t="s">
        <v>46</v>
      </c>
      <c r="E20" s="14" t="s">
        <v>47</v>
      </c>
      <c r="F20" s="14" t="s">
        <v>36</v>
      </c>
      <c r="G20" s="6">
        <v>195</v>
      </c>
      <c r="H20" s="6">
        <f>10+185</f>
        <v>195</v>
      </c>
      <c r="I20" s="15">
        <f t="shared" si="1"/>
        <v>1</v>
      </c>
    </row>
    <row r="21" spans="1:9" x14ac:dyDescent="0.2">
      <c r="A21" s="16" t="s">
        <v>84</v>
      </c>
      <c r="B21" s="17" t="s">
        <v>24</v>
      </c>
      <c r="C21" s="14" t="s">
        <v>42</v>
      </c>
      <c r="D21" s="14" t="s">
        <v>46</v>
      </c>
      <c r="E21" s="14" t="s">
        <v>47</v>
      </c>
      <c r="F21" s="14" t="s">
        <v>36</v>
      </c>
      <c r="G21" s="6">
        <f>173.4-11.9</f>
        <v>161.5</v>
      </c>
      <c r="H21" s="6">
        <v>161.6</v>
      </c>
      <c r="I21" s="15">
        <f t="shared" si="1"/>
        <v>1.0006191950464396</v>
      </c>
    </row>
    <row r="22" spans="1:9" ht="56.25" x14ac:dyDescent="0.2">
      <c r="A22" s="16" t="s">
        <v>85</v>
      </c>
      <c r="B22" s="17" t="s">
        <v>71</v>
      </c>
      <c r="C22" s="14" t="s">
        <v>42</v>
      </c>
      <c r="D22" s="14" t="s">
        <v>72</v>
      </c>
      <c r="E22" s="14" t="s">
        <v>73</v>
      </c>
      <c r="F22" s="14" t="s">
        <v>36</v>
      </c>
      <c r="G22" s="6">
        <v>32.200000000000003</v>
      </c>
      <c r="H22" s="6">
        <v>32.200000000000003</v>
      </c>
      <c r="I22" s="15">
        <f t="shared" si="1"/>
        <v>1</v>
      </c>
    </row>
    <row r="23" spans="1:9" ht="22.5" x14ac:dyDescent="0.2">
      <c r="A23" s="16" t="s">
        <v>86</v>
      </c>
      <c r="B23" s="17" t="s">
        <v>25</v>
      </c>
      <c r="C23" s="14" t="s">
        <v>42</v>
      </c>
      <c r="D23" s="14" t="s">
        <v>46</v>
      </c>
      <c r="E23" s="14" t="s">
        <v>47</v>
      </c>
      <c r="F23" s="14" t="s">
        <v>36</v>
      </c>
      <c r="G23" s="6">
        <v>161</v>
      </c>
      <c r="H23" s="6">
        <v>161</v>
      </c>
      <c r="I23" s="15">
        <f t="shared" si="1"/>
        <v>1</v>
      </c>
    </row>
    <row r="24" spans="1:9" ht="22.5" x14ac:dyDescent="0.2">
      <c r="A24" s="16" t="s">
        <v>87</v>
      </c>
      <c r="B24" s="17" t="s">
        <v>58</v>
      </c>
      <c r="C24" s="14" t="s">
        <v>42</v>
      </c>
      <c r="D24" s="14" t="s">
        <v>46</v>
      </c>
      <c r="E24" s="14" t="s">
        <v>47</v>
      </c>
      <c r="F24" s="14" t="s">
        <v>36</v>
      </c>
      <c r="G24" s="6">
        <v>241</v>
      </c>
      <c r="H24" s="6">
        <v>241</v>
      </c>
      <c r="I24" s="15">
        <f t="shared" si="1"/>
        <v>1</v>
      </c>
    </row>
    <row r="25" spans="1:9" ht="22.5" x14ac:dyDescent="0.2">
      <c r="A25" s="16" t="s">
        <v>88</v>
      </c>
      <c r="B25" s="17" t="s">
        <v>59</v>
      </c>
      <c r="C25" s="14" t="s">
        <v>42</v>
      </c>
      <c r="D25" s="14" t="s">
        <v>46</v>
      </c>
      <c r="E25" s="14" t="s">
        <v>57</v>
      </c>
      <c r="F25" s="14" t="s">
        <v>36</v>
      </c>
      <c r="G25" s="6">
        <v>100</v>
      </c>
      <c r="H25" s="6">
        <v>100</v>
      </c>
      <c r="I25" s="15">
        <f t="shared" si="1"/>
        <v>1</v>
      </c>
    </row>
    <row r="26" spans="1:9" x14ac:dyDescent="0.2">
      <c r="A26" s="16" t="s">
        <v>89</v>
      </c>
      <c r="B26" s="17" t="s">
        <v>26</v>
      </c>
      <c r="C26" s="14" t="s">
        <v>42</v>
      </c>
      <c r="D26" s="14" t="s">
        <v>46</v>
      </c>
      <c r="E26" s="14" t="s">
        <v>47</v>
      </c>
      <c r="F26" s="14" t="s">
        <v>36</v>
      </c>
      <c r="G26" s="6">
        <f>500-15.2</f>
        <v>484.8</v>
      </c>
      <c r="H26" s="6">
        <f>42.8+421.8</f>
        <v>464.6</v>
      </c>
      <c r="I26" s="15">
        <f t="shared" si="1"/>
        <v>0.95833333333333337</v>
      </c>
    </row>
    <row r="27" spans="1:9" ht="22.5" x14ac:dyDescent="0.2">
      <c r="A27" s="16" t="s">
        <v>90</v>
      </c>
      <c r="B27" s="20" t="s">
        <v>27</v>
      </c>
      <c r="C27" s="14" t="s">
        <v>42</v>
      </c>
      <c r="D27" s="14" t="s">
        <v>46</v>
      </c>
      <c r="E27" s="14" t="s">
        <v>47</v>
      </c>
      <c r="F27" s="14" t="s">
        <v>36</v>
      </c>
      <c r="G27" s="6">
        <v>2714.8</v>
      </c>
      <c r="H27" s="6">
        <f>870+1733</f>
        <v>2603</v>
      </c>
      <c r="I27" s="15">
        <f t="shared" ref="I27:I36" si="2">H27/G27</f>
        <v>0.9588183291586857</v>
      </c>
    </row>
    <row r="28" spans="1:9" x14ac:dyDescent="0.2">
      <c r="A28" s="9" t="s">
        <v>92</v>
      </c>
      <c r="B28" s="10" t="s">
        <v>16</v>
      </c>
      <c r="C28" s="11" t="s">
        <v>42</v>
      </c>
      <c r="D28" s="11"/>
      <c r="E28" s="11"/>
      <c r="F28" s="11" t="s">
        <v>53</v>
      </c>
      <c r="G28" s="5">
        <f>G29+G30+G32+G31</f>
        <v>305.10000000000002</v>
      </c>
      <c r="H28" s="5">
        <f>H29+H30+H32+H31</f>
        <v>305.10000000000002</v>
      </c>
      <c r="I28" s="12">
        <f t="shared" si="2"/>
        <v>1</v>
      </c>
    </row>
    <row r="29" spans="1:9" ht="22.5" x14ac:dyDescent="0.2">
      <c r="A29" s="16" t="s">
        <v>93</v>
      </c>
      <c r="B29" s="17" t="s">
        <v>27</v>
      </c>
      <c r="C29" s="14" t="s">
        <v>42</v>
      </c>
      <c r="D29" s="14" t="s">
        <v>46</v>
      </c>
      <c r="E29" s="14" t="s">
        <v>47</v>
      </c>
      <c r="F29" s="14" t="s">
        <v>53</v>
      </c>
      <c r="G29" s="6">
        <f>32+216.6</f>
        <v>248.6</v>
      </c>
      <c r="H29" s="6">
        <f>89.8+158.8</f>
        <v>248.60000000000002</v>
      </c>
      <c r="I29" s="15">
        <f t="shared" si="2"/>
        <v>1.0000000000000002</v>
      </c>
    </row>
    <row r="30" spans="1:9" ht="22.5" x14ac:dyDescent="0.2">
      <c r="A30" s="16" t="s">
        <v>94</v>
      </c>
      <c r="B30" s="17" t="s">
        <v>22</v>
      </c>
      <c r="C30" s="14" t="s">
        <v>42</v>
      </c>
      <c r="D30" s="14" t="s">
        <v>51</v>
      </c>
      <c r="E30" s="14" t="s">
        <v>47</v>
      </c>
      <c r="F30" s="14" t="s">
        <v>53</v>
      </c>
      <c r="G30" s="6">
        <v>29.5</v>
      </c>
      <c r="H30" s="6">
        <v>29.5</v>
      </c>
      <c r="I30" s="15">
        <f>H30/G30</f>
        <v>1</v>
      </c>
    </row>
    <row r="31" spans="1:9" x14ac:dyDescent="0.2">
      <c r="A31" s="16"/>
      <c r="B31" s="17" t="s">
        <v>26</v>
      </c>
      <c r="C31" s="14" t="s">
        <v>42</v>
      </c>
      <c r="D31" s="14" t="s">
        <v>46</v>
      </c>
      <c r="E31" s="14" t="s">
        <v>47</v>
      </c>
      <c r="F31" s="14" t="s">
        <v>53</v>
      </c>
      <c r="G31" s="6">
        <v>15.2</v>
      </c>
      <c r="H31" s="6">
        <v>15.2</v>
      </c>
      <c r="I31" s="15">
        <f>H31/G31</f>
        <v>1</v>
      </c>
    </row>
    <row r="32" spans="1:9" ht="56.25" x14ac:dyDescent="0.2">
      <c r="A32" s="16" t="s">
        <v>95</v>
      </c>
      <c r="B32" s="13" t="s">
        <v>71</v>
      </c>
      <c r="C32" s="16">
        <v>922</v>
      </c>
      <c r="D32" s="14" t="s">
        <v>69</v>
      </c>
      <c r="E32" s="14" t="s">
        <v>73</v>
      </c>
      <c r="F32" s="14" t="s">
        <v>53</v>
      </c>
      <c r="G32" s="6">
        <v>11.8</v>
      </c>
      <c r="H32" s="6">
        <v>11.8</v>
      </c>
      <c r="I32" s="15">
        <f>H32/G32</f>
        <v>1</v>
      </c>
    </row>
    <row r="33" spans="1:9" x14ac:dyDescent="0.2">
      <c r="A33" s="9" t="s">
        <v>91</v>
      </c>
      <c r="B33" s="10" t="s">
        <v>16</v>
      </c>
      <c r="C33" s="11" t="s">
        <v>42</v>
      </c>
      <c r="D33" s="11"/>
      <c r="E33" s="11"/>
      <c r="F33" s="11" t="s">
        <v>39</v>
      </c>
      <c r="G33" s="5">
        <f>G34+G36+G35</f>
        <v>980.6</v>
      </c>
      <c r="H33" s="5">
        <f>H34+H36+H35</f>
        <v>860.9</v>
      </c>
      <c r="I33" s="12">
        <f t="shared" si="2"/>
        <v>0.87793187844177034</v>
      </c>
    </row>
    <row r="34" spans="1:9" ht="56.25" x14ac:dyDescent="0.2">
      <c r="A34" s="19" t="s">
        <v>96</v>
      </c>
      <c r="B34" s="17" t="s">
        <v>64</v>
      </c>
      <c r="C34" s="14" t="s">
        <v>42</v>
      </c>
      <c r="D34" s="14" t="s">
        <v>46</v>
      </c>
      <c r="E34" s="14" t="s">
        <v>63</v>
      </c>
      <c r="F34" s="14" t="s">
        <v>39</v>
      </c>
      <c r="G34" s="6">
        <v>712.4</v>
      </c>
      <c r="H34" s="6">
        <v>702.9</v>
      </c>
      <c r="I34" s="12">
        <f t="shared" si="2"/>
        <v>0.98666479505895566</v>
      </c>
    </row>
    <row r="35" spans="1:9" x14ac:dyDescent="0.2">
      <c r="A35" s="19" t="s">
        <v>97</v>
      </c>
      <c r="B35" s="17" t="s">
        <v>24</v>
      </c>
      <c r="C35" s="14" t="s">
        <v>42</v>
      </c>
      <c r="D35" s="14" t="s">
        <v>46</v>
      </c>
      <c r="E35" s="14" t="s">
        <v>102</v>
      </c>
      <c r="F35" s="14" t="s">
        <v>39</v>
      </c>
      <c r="G35" s="6">
        <v>110.2</v>
      </c>
      <c r="H35" s="6">
        <v>0</v>
      </c>
      <c r="I35" s="12">
        <f t="shared" si="2"/>
        <v>0</v>
      </c>
    </row>
    <row r="36" spans="1:9" ht="45" x14ac:dyDescent="0.2">
      <c r="A36" s="16" t="s">
        <v>103</v>
      </c>
      <c r="B36" s="17" t="s">
        <v>68</v>
      </c>
      <c r="C36" s="14" t="s">
        <v>42</v>
      </c>
      <c r="D36" s="14" t="s">
        <v>69</v>
      </c>
      <c r="E36" s="14" t="s">
        <v>70</v>
      </c>
      <c r="F36" s="14" t="s">
        <v>39</v>
      </c>
      <c r="G36" s="6">
        <v>158</v>
      </c>
      <c r="H36" s="6">
        <v>158</v>
      </c>
      <c r="I36" s="12">
        <f t="shared" si="2"/>
        <v>1</v>
      </c>
    </row>
    <row r="37" spans="1:9" x14ac:dyDescent="0.2">
      <c r="A37" s="9" t="s">
        <v>98</v>
      </c>
      <c r="B37" s="10" t="s">
        <v>16</v>
      </c>
      <c r="C37" s="11" t="s">
        <v>42</v>
      </c>
      <c r="D37" s="11" t="s">
        <v>46</v>
      </c>
      <c r="E37" s="11" t="s">
        <v>47</v>
      </c>
      <c r="F37" s="11" t="s">
        <v>55</v>
      </c>
      <c r="G37" s="5">
        <f>G38</f>
        <v>60</v>
      </c>
      <c r="H37" s="5">
        <f>H38</f>
        <v>60</v>
      </c>
      <c r="I37" s="12">
        <f>H37/G37</f>
        <v>1</v>
      </c>
    </row>
    <row r="38" spans="1:9" ht="30.75" customHeight="1" x14ac:dyDescent="0.2">
      <c r="A38" s="21" t="s">
        <v>99</v>
      </c>
      <c r="B38" s="17" t="s">
        <v>56</v>
      </c>
      <c r="C38" s="14" t="s">
        <v>42</v>
      </c>
      <c r="D38" s="14" t="s">
        <v>46</v>
      </c>
      <c r="E38" s="14" t="s">
        <v>57</v>
      </c>
      <c r="F38" s="14" t="s">
        <v>55</v>
      </c>
      <c r="G38" s="6">
        <v>60</v>
      </c>
      <c r="H38" s="6">
        <v>60</v>
      </c>
      <c r="I38" s="12">
        <f t="shared" ref="I38" si="3">H38/G38</f>
        <v>1</v>
      </c>
    </row>
    <row r="39" spans="1:9" ht="42" x14ac:dyDescent="0.2">
      <c r="A39" s="9">
        <v>9</v>
      </c>
      <c r="B39" s="10" t="s">
        <v>104</v>
      </c>
      <c r="C39" s="11" t="s">
        <v>33</v>
      </c>
      <c r="D39" s="11" t="s">
        <v>40</v>
      </c>
      <c r="E39" s="11" t="s">
        <v>48</v>
      </c>
      <c r="F39" s="11" t="s">
        <v>36</v>
      </c>
      <c r="G39" s="5">
        <v>30</v>
      </c>
      <c r="H39" s="5">
        <v>30</v>
      </c>
      <c r="I39" s="12">
        <f t="shared" si="1"/>
        <v>1</v>
      </c>
    </row>
    <row r="40" spans="1:9" ht="42" x14ac:dyDescent="0.2">
      <c r="A40" s="9">
        <v>10</v>
      </c>
      <c r="B40" s="10" t="s">
        <v>104</v>
      </c>
      <c r="C40" s="11" t="s">
        <v>42</v>
      </c>
      <c r="D40" s="11" t="s">
        <v>40</v>
      </c>
      <c r="E40" s="11" t="s">
        <v>48</v>
      </c>
      <c r="F40" s="11" t="s">
        <v>36</v>
      </c>
      <c r="G40" s="5">
        <v>20</v>
      </c>
      <c r="H40" s="5">
        <v>0</v>
      </c>
      <c r="I40" s="12">
        <f t="shared" si="1"/>
        <v>0</v>
      </c>
    </row>
    <row r="41" spans="1:9" ht="31.5" x14ac:dyDescent="0.2">
      <c r="A41" s="9">
        <v>11</v>
      </c>
      <c r="B41" s="10" t="s">
        <v>62</v>
      </c>
      <c r="C41" s="11" t="s">
        <v>33</v>
      </c>
      <c r="D41" s="11" t="s">
        <v>49</v>
      </c>
      <c r="E41" s="11" t="s">
        <v>50</v>
      </c>
      <c r="F41" s="11" t="s">
        <v>36</v>
      </c>
      <c r="G41" s="5">
        <v>75</v>
      </c>
      <c r="H41" s="5">
        <v>38.9</v>
      </c>
      <c r="I41" s="12">
        <f t="shared" si="1"/>
        <v>0.51866666666666661</v>
      </c>
    </row>
    <row r="42" spans="1:9" ht="73.5" x14ac:dyDescent="0.2">
      <c r="A42" s="9">
        <v>12</v>
      </c>
      <c r="B42" s="10" t="s">
        <v>65</v>
      </c>
      <c r="C42" s="11" t="s">
        <v>33</v>
      </c>
      <c r="D42" s="11" t="s">
        <v>69</v>
      </c>
      <c r="E42" s="11" t="s">
        <v>66</v>
      </c>
      <c r="F42" s="11" t="s">
        <v>61</v>
      </c>
      <c r="G42" s="5">
        <v>3947.4</v>
      </c>
      <c r="H42" s="5">
        <v>3947.4</v>
      </c>
      <c r="I42" s="12">
        <f t="shared" si="1"/>
        <v>1</v>
      </c>
    </row>
    <row r="43" spans="1:9" ht="42" x14ac:dyDescent="0.2">
      <c r="A43" s="9">
        <v>13</v>
      </c>
      <c r="B43" s="10" t="s">
        <v>17</v>
      </c>
      <c r="C43" s="11" t="s">
        <v>42</v>
      </c>
      <c r="D43" s="11" t="s">
        <v>51</v>
      </c>
      <c r="E43" s="11" t="s">
        <v>52</v>
      </c>
      <c r="F43" s="11" t="s">
        <v>36</v>
      </c>
      <c r="G43" s="5">
        <v>1000</v>
      </c>
      <c r="H43" s="5">
        <v>1000</v>
      </c>
      <c r="I43" s="12">
        <f t="shared" ref="I43:I44" si="4">H43/G43</f>
        <v>1</v>
      </c>
    </row>
    <row r="44" spans="1:9" x14ac:dyDescent="0.2">
      <c r="A44" s="27" t="s">
        <v>1</v>
      </c>
      <c r="B44" s="27"/>
      <c r="C44" s="22"/>
      <c r="D44" s="22"/>
      <c r="E44" s="22"/>
      <c r="F44" s="22"/>
      <c r="G44" s="5">
        <f>G6++G7+G8+G9+G10+G11+G12+G14+G39+G40+G41+G42+G43+G13</f>
        <v>13467.6</v>
      </c>
      <c r="H44" s="5">
        <f>H6++H7+H8+H9+H10+H11+H12+H14+H39+H40+H41+H42+H43+H13</f>
        <v>12729.3</v>
      </c>
      <c r="I44" s="12">
        <f t="shared" si="4"/>
        <v>0.94517954201193966</v>
      </c>
    </row>
    <row r="45" spans="1:9" x14ac:dyDescent="0.2">
      <c r="B45" s="23"/>
      <c r="C45" s="23"/>
      <c r="D45" s="23"/>
      <c r="E45" s="23"/>
      <c r="F45" s="23"/>
    </row>
    <row r="46" spans="1:9" x14ac:dyDescent="0.2">
      <c r="B46" s="23"/>
      <c r="C46" s="23"/>
      <c r="D46" s="23"/>
      <c r="E46" s="23"/>
      <c r="F46" s="23"/>
    </row>
    <row r="47" spans="1:9" ht="15.75" x14ac:dyDescent="0.25">
      <c r="A47" s="8" t="s">
        <v>75</v>
      </c>
      <c r="B47" s="24"/>
      <c r="C47" s="24"/>
      <c r="D47" s="24"/>
      <c r="E47" s="24"/>
      <c r="F47" s="24"/>
      <c r="G47" s="8"/>
      <c r="H47" s="8"/>
      <c r="I47" s="8"/>
    </row>
    <row r="48" spans="1:9" ht="15.75" x14ac:dyDescent="0.25">
      <c r="A48" s="8" t="s">
        <v>60</v>
      </c>
      <c r="B48" s="24"/>
      <c r="C48" s="24"/>
      <c r="D48" s="24"/>
      <c r="E48" s="24"/>
      <c r="F48" s="24"/>
      <c r="G48" s="26" t="s">
        <v>76</v>
      </c>
      <c r="H48" s="26"/>
      <c r="I48" s="26"/>
    </row>
    <row r="60" spans="1:1" x14ac:dyDescent="0.2">
      <c r="A60" s="25" t="s">
        <v>18</v>
      </c>
    </row>
  </sheetData>
  <mergeCells count="11">
    <mergeCell ref="G48:I48"/>
    <mergeCell ref="A44:B44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87" fitToHeight="2" orientation="portrait" r:id="rId1"/>
  <headerFooter differentFirst="1" alignWithMargins="0">
    <oddFooter>&amp;R&amp;"Times New Roman,обычный"&amp;P</oddFooter>
  </headerFooter>
  <rowBreaks count="1" manualBreakCount="1">
    <brk id="3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7" t="s">
        <v>7</v>
      </c>
      <c r="B5" s="37"/>
      <c r="C5" s="37"/>
      <c r="D5" s="37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7" t="s">
        <v>9</v>
      </c>
      <c r="B8" s="37"/>
      <c r="C8" s="37"/>
      <c r="D8" s="37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2018-02-14T06:27:29Z</cp:lastPrinted>
  <dcterms:created xsi:type="dcterms:W3CDTF">2002-03-11T10:22:12Z</dcterms:created>
  <dcterms:modified xsi:type="dcterms:W3CDTF">2018-02-15T09:18:46Z</dcterms:modified>
</cp:coreProperties>
</file>