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F:\Новая папка\"/>
    </mc:Choice>
  </mc:AlternateContent>
  <bookViews>
    <workbookView xWindow="930" yWindow="315" windowWidth="15450" windowHeight="10260"/>
  </bookViews>
  <sheets>
    <sheet name="Бюджет" sheetId="3" r:id="rId1"/>
    <sheet name="Лист1" sheetId="4" state="hidden" r:id="rId2"/>
  </sheets>
  <definedNames>
    <definedName name="APPT" localSheetId="0">Бюджет!#REF!</definedName>
    <definedName name="FIO" localSheetId="0">Бюджет!#REF!</definedName>
    <definedName name="SIGN" localSheetId="0">Бюджет!#REF!</definedName>
    <definedName name="_xlnm.Print_Titles" localSheetId="0">Бюджет!$4:$5</definedName>
    <definedName name="_xlnm.Print_Area" localSheetId="0">Бюджет!$A$1:$I$58</definedName>
  </definedNames>
  <calcPr calcId="152511"/>
</workbook>
</file>

<file path=xl/calcChain.xml><?xml version="1.0" encoding="utf-8"?>
<calcChain xmlns="http://schemas.openxmlformats.org/spreadsheetml/2006/main">
  <c r="H29" i="3" l="1"/>
  <c r="H27" i="3"/>
  <c r="H17" i="3"/>
  <c r="G42" i="3"/>
  <c r="G21" i="3"/>
  <c r="G15" i="3" s="1"/>
  <c r="I31" i="3"/>
  <c r="I13" i="3"/>
  <c r="H28" i="3" l="1"/>
  <c r="I7" i="3"/>
  <c r="H19" i="3" l="1"/>
  <c r="H20" i="3" l="1"/>
  <c r="H15" i="3" s="1"/>
  <c r="I30" i="3" l="1"/>
  <c r="G32" i="3" l="1"/>
  <c r="I22" i="3"/>
  <c r="H32" i="3"/>
  <c r="I34" i="3"/>
  <c r="I33" i="3" l="1"/>
  <c r="I32" i="3" l="1"/>
  <c r="I38" i="3"/>
  <c r="G29" i="3"/>
  <c r="G28" i="3" s="1"/>
  <c r="G27" i="3"/>
  <c r="I9" i="3" l="1"/>
  <c r="I19" i="3"/>
  <c r="G35" i="3"/>
  <c r="G14" i="3" s="1"/>
  <c r="I25" i="3"/>
  <c r="I24" i="3"/>
  <c r="I36" i="3"/>
  <c r="H35" i="3"/>
  <c r="H14" i="3" s="1"/>
  <c r="H42" i="3" s="1"/>
  <c r="I27" i="3"/>
  <c r="I29" i="3"/>
  <c r="I26" i="3"/>
  <c r="I23" i="3"/>
  <c r="I21" i="3"/>
  <c r="I20" i="3"/>
  <c r="I18" i="3"/>
  <c r="I17" i="3"/>
  <c r="I16" i="3"/>
  <c r="I11" i="3"/>
  <c r="I10" i="3"/>
  <c r="I8" i="3"/>
  <c r="I14" i="3" l="1"/>
  <c r="I28" i="3"/>
  <c r="I35" i="3"/>
  <c r="I12" i="3"/>
  <c r="I15" i="3"/>
  <c r="I37" i="3"/>
  <c r="I39" i="3"/>
  <c r="I40" i="3"/>
  <c r="I41" i="3"/>
  <c r="I6" i="3"/>
  <c r="I42" i="3" l="1"/>
</calcChain>
</file>

<file path=xl/comments1.xml><?xml version="1.0" encoding="utf-8"?>
<comments xmlns="http://schemas.openxmlformats.org/spreadsheetml/2006/main">
  <authors>
    <author>Admin</author>
  </authors>
  <commentList>
    <comment ref="B30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Бутилированая вода. Движка 30.05.2017</t>
        </r>
      </text>
    </comment>
  </commentList>
</comments>
</file>

<file path=xl/sharedStrings.xml><?xml version="1.0" encoding="utf-8"?>
<sst xmlns="http://schemas.openxmlformats.org/spreadsheetml/2006/main" count="215" uniqueCount="103">
  <si>
    <t>тыс. руб.</t>
  </si>
  <si>
    <t>Итого</t>
  </si>
  <si>
    <t>№</t>
  </si>
  <si>
    <t>Наименование программы</t>
  </si>
  <si>
    <t xml:space="preserve">Исполнение </t>
  </si>
  <si>
    <t xml:space="preserve">% исполнения </t>
  </si>
  <si>
    <t>СОГЛАСОВАНО:</t>
  </si>
  <si>
    <t>Начальник управления 
сводного бюджетного планирования 
министерства финансов Иркутской области</t>
  </si>
  <si>
    <t>А.В. Батюнин</t>
  </si>
  <si>
    <t>Заместитель начальник управления 
сводного бюджетного планирования - начальник сводного бюджетного отдела
министерства финансов Иркутской области</t>
  </si>
  <si>
    <t>С.А. Сидоренко</t>
  </si>
  <si>
    <t>Профилактика правонарушений на территории муниципального образования Куйтунский район на 2016-2020 годы</t>
  </si>
  <si>
    <t>Реформирование жилищно-коммунального хозяйства муниципального образования Куйтунский район на период 2016-2020 гг.</t>
  </si>
  <si>
    <t>Молодежь Куйтунского района на 2015-2017 г.г.</t>
  </si>
  <si>
    <t>Повышение безопасности дорожного движения в муниципальном образовании Куйтунский район на 2016-2020 гг.</t>
  </si>
  <si>
    <t>Развитие физкультуры и спорта в муниципальном образовании Куйтунский район на 2015-2017 гг.</t>
  </si>
  <si>
    <t>Образование на 2015-2018 годы</t>
  </si>
  <si>
    <t>Повышение эффективности управления муниципальными финансами муниципального образования Куйтунский район на 2016-2017 годы</t>
  </si>
  <si>
    <t>Исп. Лукомская М.А. 8 (395 36) 5-18-11</t>
  </si>
  <si>
    <t>Подпрограмма "Дошкольное образование"</t>
  </si>
  <si>
    <t>Подпрограмма "Осуществление муниципальной поддержки национального проекта Образование"</t>
  </si>
  <si>
    <t>Подпрограмма "Дополнительное образование"</t>
  </si>
  <si>
    <t>Подпрограмма "Отдых, оздоровление и занятость детей"</t>
  </si>
  <si>
    <t>Подпрограмма "Одаренный ребенок"</t>
  </si>
  <si>
    <t>Подпрограмма "Здоровье"</t>
  </si>
  <si>
    <t>Подпрограмма "Создание условий для проведения ГИА"</t>
  </si>
  <si>
    <t>Подпрограмма "Школьный автобус"</t>
  </si>
  <si>
    <t>Подпрограмма "Противопожарная безопасность"</t>
  </si>
  <si>
    <t>Бюджетная квассификация</t>
  </si>
  <si>
    <t>ГРБС</t>
  </si>
  <si>
    <t>РзПр</t>
  </si>
  <si>
    <t>ЦСР</t>
  </si>
  <si>
    <t>ВР</t>
  </si>
  <si>
    <t>920</t>
  </si>
  <si>
    <t>0314</t>
  </si>
  <si>
    <t>70 8 00 20020</t>
  </si>
  <si>
    <t>244</t>
  </si>
  <si>
    <t>0502</t>
  </si>
  <si>
    <t>70 8 00 20070</t>
  </si>
  <si>
    <t>243</t>
  </si>
  <si>
    <t>0707</t>
  </si>
  <si>
    <t>70 8 00 20110</t>
  </si>
  <si>
    <t>922</t>
  </si>
  <si>
    <t>70 8 00 20130</t>
  </si>
  <si>
    <t>1101</t>
  </si>
  <si>
    <t>70 8 00 20150</t>
  </si>
  <si>
    <t>0709</t>
  </si>
  <si>
    <t>70 8 00 20220</t>
  </si>
  <si>
    <t>70 8 00 20310</t>
  </si>
  <si>
    <t>0113</t>
  </si>
  <si>
    <t>70 8 00 20360</t>
  </si>
  <si>
    <t xml:space="preserve">0709 </t>
  </si>
  <si>
    <t>70 8 00 20470</t>
  </si>
  <si>
    <t>612</t>
  </si>
  <si>
    <t>План на 2017 год в соответствии со сводной бюджетной росписью</t>
  </si>
  <si>
    <t>112</t>
  </si>
  <si>
    <t>Подпрограмма "Привлечение и закрепление пед.кадров"</t>
  </si>
  <si>
    <t>708 00 20220</t>
  </si>
  <si>
    <t>Подпрограмма "Информатизация системы образования"</t>
  </si>
  <si>
    <t>Подпрограмма "Поддержка инновационного развития УО"</t>
  </si>
  <si>
    <t>муниципального образования Куйтунский район</t>
  </si>
  <si>
    <t>414</t>
  </si>
  <si>
    <t>Улучшение условий и охраны труда в муниципальном образовании Куйтунский район на 2017-2020 годы</t>
  </si>
  <si>
    <t>70 8 00 S2050</t>
  </si>
  <si>
    <t>Подпрограмма "Здоровье" на софинансирование мероприятий по капитальному ремонту образовательных организаций Иркутской области из средств местного бюджета</t>
  </si>
  <si>
    <t>Устойчивое развитие муниципального образования Куйтунский район на 2014-2017 г.г. и на период до 2020 г. Софинансирование на развитие сети общеобразовательных организаций в сельской местности из средств местного бюджета</t>
  </si>
  <si>
    <t>70 8 00 S2790</t>
  </si>
  <si>
    <t>70 8 00 S2850</t>
  </si>
  <si>
    <t>Софинансирование мероприятий на капитальный ремонт спортивных залов образовательных учреждений по подпрограмме "Здоровье"</t>
  </si>
  <si>
    <t>0702</t>
  </si>
  <si>
    <t>70 8 01 L0971</t>
  </si>
  <si>
    <t>Софинансирование мероприятий на закупку оборудования для оснащения производственных помещений столовых мун. Образовательных организаций по подпрограмме "Здоровье"</t>
  </si>
  <si>
    <t xml:space="preserve">0702 </t>
  </si>
  <si>
    <t>70 8 00 S2580</t>
  </si>
  <si>
    <t>708 00 20070</t>
  </si>
  <si>
    <t>Начальник финансового управления администрации</t>
  </si>
  <si>
    <t>Н. А. Ковшарова</t>
  </si>
  <si>
    <t>Информация об исполнении муниципальных программ  и подпрограмм 
муниципального образования Куйтунский район на 01.11.2017 г.</t>
  </si>
  <si>
    <t>8.1.</t>
  </si>
  <si>
    <t>7.1.</t>
  </si>
  <si>
    <t>8.1.1.</t>
  </si>
  <si>
    <t>8.1.2.</t>
  </si>
  <si>
    <t>8.1.3.</t>
  </si>
  <si>
    <t>8.1.4.</t>
  </si>
  <si>
    <t>8.1.5.</t>
  </si>
  <si>
    <t>8.1.6.</t>
  </si>
  <si>
    <t>8.1.7.</t>
  </si>
  <si>
    <t>8.1.8.</t>
  </si>
  <si>
    <t>8.1.9.</t>
  </si>
  <si>
    <t>8.1.10.</t>
  </si>
  <si>
    <t>8.1.11.</t>
  </si>
  <si>
    <t>8.1.12.</t>
  </si>
  <si>
    <t>8.3.</t>
  </si>
  <si>
    <t>8.2.</t>
  </si>
  <si>
    <t>8.2.1.</t>
  </si>
  <si>
    <t>8.2.2.</t>
  </si>
  <si>
    <t>8.2.3.</t>
  </si>
  <si>
    <t>8.3.1.</t>
  </si>
  <si>
    <t>8.3.2.</t>
  </si>
  <si>
    <t>8.4.</t>
  </si>
  <si>
    <t>8.4.1.</t>
  </si>
  <si>
    <t xml:space="preserve">Софинансирование мероприятий на приобретение спортивного
оборудования и инвентаря для оснащения муниципальных организаций,
осуществляющих деятельность в сфере физической культуры и спорта из 
средств местного бюджета по муниципальной программе «Развитие
физической культуры и спорта в муниципальном образовании Куйтунский
район на 2015-2017 г.г.» </t>
  </si>
  <si>
    <t>Профилактика наркомании и социально-негативных явлений на территории муниципального образования Куйтунский район на 2017-2019 гг.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</si>
</sst>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8" x14ac:knownFonts="1">
    <font>
      <sz val="10"/>
      <name val="Arial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8.5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justify" vertical="center" wrapText="1"/>
    </xf>
    <xf numFmtId="164" fontId="4" fillId="0" borderId="1" xfId="0" applyNumberFormat="1" applyFont="1" applyBorder="1" applyAlignment="1">
      <alignment horizontal="right" vertical="center" wrapText="1"/>
    </xf>
    <xf numFmtId="165" fontId="4" fillId="0" borderId="1" xfId="0" applyNumberFormat="1" applyFont="1" applyBorder="1" applyAlignment="1">
      <alignment horizontal="right" vertical="center"/>
    </xf>
    <xf numFmtId="0" fontId="5" fillId="0" borderId="0" xfId="0" applyFont="1"/>
    <xf numFmtId="0" fontId="3" fillId="0" borderId="0" xfId="0" applyFont="1" applyBorder="1"/>
    <xf numFmtId="0" fontId="5" fillId="0" borderId="0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justify"/>
    </xf>
    <xf numFmtId="0" fontId="4" fillId="0" borderId="0" xfId="0" applyFont="1" applyBorder="1"/>
    <xf numFmtId="0" fontId="5" fillId="0" borderId="0" xfId="0" applyFont="1" applyAlignment="1"/>
    <xf numFmtId="49" fontId="4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164" fontId="2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/>
    <xf numFmtId="0" fontId="1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justify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right" vertical="center"/>
    </xf>
    <xf numFmtId="16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 wrapText="1"/>
    </xf>
    <xf numFmtId="14" fontId="4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justify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/>
    <xf numFmtId="0" fontId="1" fillId="0" borderId="0" xfId="0" applyFont="1" applyBorder="1" applyAlignment="1">
      <alignment horizontal="right"/>
    </xf>
    <xf numFmtId="49" fontId="2" fillId="0" borderId="1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right" wrapText="1"/>
    </xf>
    <xf numFmtId="0" fontId="5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I58"/>
  <sheetViews>
    <sheetView showGridLines="0" tabSelected="1" view="pageBreakPreview" topLeftCell="A30" zoomScaleNormal="145" zoomScaleSheetLayoutView="100" workbookViewId="0">
      <selection activeCell="B38" sqref="B38"/>
    </sheetView>
  </sheetViews>
  <sheetFormatPr defaultColWidth="9.140625" defaultRowHeight="12.75" x14ac:dyDescent="0.2"/>
  <cols>
    <col min="1" max="1" width="7.42578125" style="12" customWidth="1"/>
    <col min="2" max="2" width="33.85546875" style="12" customWidth="1"/>
    <col min="3" max="3" width="5.42578125" style="12" bestFit="1" customWidth="1"/>
    <col min="4" max="4" width="4.7109375" style="12" bestFit="1" customWidth="1"/>
    <col min="5" max="5" width="13" style="12" customWidth="1"/>
    <col min="6" max="6" width="4" style="12" customWidth="1"/>
    <col min="7" max="7" width="10.5703125" style="22" customWidth="1"/>
    <col min="8" max="8" width="10" style="12" customWidth="1"/>
    <col min="9" max="9" width="6.28515625" style="12" customWidth="1"/>
    <col min="10" max="16384" width="9.140625" style="12"/>
  </cols>
  <sheetData>
    <row r="1" spans="1:9" ht="32.25" customHeight="1" x14ac:dyDescent="0.25">
      <c r="A1" s="42" t="s">
        <v>77</v>
      </c>
      <c r="B1" s="42"/>
      <c r="C1" s="42"/>
      <c r="D1" s="42"/>
      <c r="E1" s="42"/>
      <c r="F1" s="42"/>
      <c r="G1" s="42"/>
      <c r="H1" s="42"/>
      <c r="I1" s="42"/>
    </row>
    <row r="2" spans="1:9" x14ac:dyDescent="0.2">
      <c r="B2" s="40"/>
      <c r="C2" s="40"/>
      <c r="D2" s="40"/>
      <c r="E2" s="40"/>
      <c r="F2" s="40"/>
      <c r="G2" s="41"/>
      <c r="H2" s="41"/>
      <c r="I2" s="41"/>
    </row>
    <row r="3" spans="1:9" x14ac:dyDescent="0.2">
      <c r="G3" s="19"/>
      <c r="H3" s="50" t="s">
        <v>0</v>
      </c>
      <c r="I3" s="50"/>
    </row>
    <row r="4" spans="1:9" x14ac:dyDescent="0.2">
      <c r="A4" s="43" t="s">
        <v>2</v>
      </c>
      <c r="B4" s="43" t="s">
        <v>3</v>
      </c>
      <c r="C4" s="45" t="s">
        <v>28</v>
      </c>
      <c r="D4" s="46"/>
      <c r="E4" s="46"/>
      <c r="F4" s="47"/>
      <c r="G4" s="48" t="s">
        <v>54</v>
      </c>
      <c r="H4" s="48" t="s">
        <v>4</v>
      </c>
      <c r="I4" s="48" t="s">
        <v>5</v>
      </c>
    </row>
    <row r="5" spans="1:9" ht="52.5" customHeight="1" x14ac:dyDescent="0.2">
      <c r="A5" s="44"/>
      <c r="B5" s="44"/>
      <c r="C5" s="1" t="s">
        <v>29</v>
      </c>
      <c r="D5" s="1" t="s">
        <v>30</v>
      </c>
      <c r="E5" s="1" t="s">
        <v>31</v>
      </c>
      <c r="F5" s="1" t="s">
        <v>32</v>
      </c>
      <c r="G5" s="49"/>
      <c r="H5" s="49"/>
      <c r="I5" s="49"/>
    </row>
    <row r="6" spans="1:9" ht="34.5" customHeight="1" x14ac:dyDescent="0.2">
      <c r="A6" s="3">
        <v>1</v>
      </c>
      <c r="B6" s="2" t="s">
        <v>11</v>
      </c>
      <c r="C6" s="1" t="s">
        <v>33</v>
      </c>
      <c r="D6" s="1" t="s">
        <v>34</v>
      </c>
      <c r="E6" s="1" t="s">
        <v>35</v>
      </c>
      <c r="F6" s="1" t="s">
        <v>36</v>
      </c>
      <c r="G6" s="20">
        <v>35</v>
      </c>
      <c r="H6" s="4">
        <v>0</v>
      </c>
      <c r="I6" s="5">
        <f>H6/G6</f>
        <v>0</v>
      </c>
    </row>
    <row r="7" spans="1:9" ht="41.25" customHeight="1" x14ac:dyDescent="0.2">
      <c r="A7" s="3">
        <v>2</v>
      </c>
      <c r="B7" s="2" t="s">
        <v>12</v>
      </c>
      <c r="C7" s="1" t="s">
        <v>33</v>
      </c>
      <c r="D7" s="1" t="s">
        <v>37</v>
      </c>
      <c r="E7" s="1" t="s">
        <v>74</v>
      </c>
      <c r="F7" s="1" t="s">
        <v>39</v>
      </c>
      <c r="G7" s="20">
        <v>91</v>
      </c>
      <c r="H7" s="4">
        <v>91</v>
      </c>
      <c r="I7" s="5">
        <f t="shared" ref="I7:I9" si="0">H7/G7</f>
        <v>1</v>
      </c>
    </row>
    <row r="8" spans="1:9" ht="42" customHeight="1" x14ac:dyDescent="0.2">
      <c r="A8" s="3">
        <v>3</v>
      </c>
      <c r="B8" s="2" t="s">
        <v>12</v>
      </c>
      <c r="C8" s="1" t="s">
        <v>42</v>
      </c>
      <c r="D8" s="1" t="s">
        <v>46</v>
      </c>
      <c r="E8" s="1" t="s">
        <v>38</v>
      </c>
      <c r="F8" s="1" t="s">
        <v>39</v>
      </c>
      <c r="G8" s="20">
        <v>865</v>
      </c>
      <c r="H8" s="4">
        <v>855.4</v>
      </c>
      <c r="I8" s="5">
        <f t="shared" si="0"/>
        <v>0.98890173410404625</v>
      </c>
    </row>
    <row r="9" spans="1:9" ht="36" customHeight="1" x14ac:dyDescent="0.2">
      <c r="A9" s="3">
        <v>4</v>
      </c>
      <c r="B9" s="2" t="s">
        <v>12</v>
      </c>
      <c r="C9" s="1" t="s">
        <v>33</v>
      </c>
      <c r="D9" s="1" t="s">
        <v>37</v>
      </c>
      <c r="E9" s="1" t="s">
        <v>38</v>
      </c>
      <c r="F9" s="1" t="s">
        <v>36</v>
      </c>
      <c r="G9" s="20">
        <v>307</v>
      </c>
      <c r="H9" s="4">
        <v>0</v>
      </c>
      <c r="I9" s="5">
        <f t="shared" si="0"/>
        <v>0</v>
      </c>
    </row>
    <row r="10" spans="1:9" ht="21.75" customHeight="1" x14ac:dyDescent="0.2">
      <c r="A10" s="3">
        <v>5</v>
      </c>
      <c r="B10" s="2" t="s">
        <v>13</v>
      </c>
      <c r="C10" s="1" t="s">
        <v>33</v>
      </c>
      <c r="D10" s="1" t="s">
        <v>40</v>
      </c>
      <c r="E10" s="1" t="s">
        <v>41</v>
      </c>
      <c r="F10" s="1" t="s">
        <v>36</v>
      </c>
      <c r="G10" s="20">
        <v>471</v>
      </c>
      <c r="H10" s="4">
        <v>272.60000000000002</v>
      </c>
      <c r="I10" s="5">
        <f>H10/G10</f>
        <v>0.57876857749469224</v>
      </c>
    </row>
    <row r="11" spans="1:9" ht="35.25" customHeight="1" x14ac:dyDescent="0.2">
      <c r="A11" s="3">
        <v>6</v>
      </c>
      <c r="B11" s="2" t="s">
        <v>14</v>
      </c>
      <c r="C11" s="1" t="s">
        <v>33</v>
      </c>
      <c r="D11" s="1" t="s">
        <v>40</v>
      </c>
      <c r="E11" s="1" t="s">
        <v>43</v>
      </c>
      <c r="F11" s="1" t="s">
        <v>36</v>
      </c>
      <c r="G11" s="20">
        <v>8</v>
      </c>
      <c r="H11" s="4">
        <v>0</v>
      </c>
      <c r="I11" s="5">
        <f>H11/G11</f>
        <v>0</v>
      </c>
    </row>
    <row r="12" spans="1:9" ht="31.5" x14ac:dyDescent="0.2">
      <c r="A12" s="3">
        <v>7</v>
      </c>
      <c r="B12" s="2" t="s">
        <v>15</v>
      </c>
      <c r="C12" s="1" t="s">
        <v>33</v>
      </c>
      <c r="D12" s="1" t="s">
        <v>44</v>
      </c>
      <c r="E12" s="1" t="s">
        <v>45</v>
      </c>
      <c r="F12" s="1" t="s">
        <v>36</v>
      </c>
      <c r="G12" s="20">
        <v>288</v>
      </c>
      <c r="H12" s="20">
        <v>223.6</v>
      </c>
      <c r="I12" s="27">
        <f t="shared" ref="I12:I40" si="1">H12/G12</f>
        <v>0.77638888888888891</v>
      </c>
    </row>
    <row r="13" spans="1:9" ht="115.5" x14ac:dyDescent="0.2">
      <c r="A13" s="3" t="s">
        <v>79</v>
      </c>
      <c r="B13" s="31" t="s">
        <v>101</v>
      </c>
      <c r="C13" s="1" t="s">
        <v>33</v>
      </c>
      <c r="D13" s="1" t="s">
        <v>44</v>
      </c>
      <c r="E13" s="1" t="s">
        <v>67</v>
      </c>
      <c r="F13" s="1" t="s">
        <v>36</v>
      </c>
      <c r="G13" s="20">
        <v>50</v>
      </c>
      <c r="H13" s="20">
        <v>0</v>
      </c>
      <c r="I13" s="27">
        <f t="shared" si="1"/>
        <v>0</v>
      </c>
    </row>
    <row r="14" spans="1:9" ht="16.5" customHeight="1" x14ac:dyDescent="0.2">
      <c r="A14" s="3">
        <v>8</v>
      </c>
      <c r="B14" s="2" t="s">
        <v>16</v>
      </c>
      <c r="C14" s="1" t="s">
        <v>42</v>
      </c>
      <c r="D14" s="1"/>
      <c r="E14" s="1"/>
      <c r="F14" s="1"/>
      <c r="G14" s="20">
        <f>G15+G28+G32+G35</f>
        <v>5894.5999999999995</v>
      </c>
      <c r="H14" s="20">
        <f>H15+H28+H32+H35</f>
        <v>3883.7</v>
      </c>
      <c r="I14" s="27">
        <f t="shared" si="1"/>
        <v>0.65885725918637394</v>
      </c>
    </row>
    <row r="15" spans="1:9" x14ac:dyDescent="0.2">
      <c r="A15" s="24" t="s">
        <v>78</v>
      </c>
      <c r="B15" s="25" t="s">
        <v>16</v>
      </c>
      <c r="C15" s="26" t="s">
        <v>42</v>
      </c>
      <c r="D15" s="26"/>
      <c r="E15" s="26"/>
      <c r="F15" s="26" t="s">
        <v>36</v>
      </c>
      <c r="G15" s="20">
        <f>G16+G17+G18+G19+G20+G21+G22+G23+G24+G25+G26+G27</f>
        <v>4603.5</v>
      </c>
      <c r="H15" s="20">
        <f>SUM(H16:H27)</f>
        <v>3137.5</v>
      </c>
      <c r="I15" s="27">
        <f t="shared" si="1"/>
        <v>0.68154664928858477</v>
      </c>
    </row>
    <row r="16" spans="1:9" x14ac:dyDescent="0.2">
      <c r="A16" s="6" t="s">
        <v>80</v>
      </c>
      <c r="B16" s="7" t="s">
        <v>19</v>
      </c>
      <c r="C16" s="17" t="s">
        <v>42</v>
      </c>
      <c r="D16" s="17" t="s">
        <v>46</v>
      </c>
      <c r="E16" s="17" t="s">
        <v>47</v>
      </c>
      <c r="F16" s="17" t="s">
        <v>36</v>
      </c>
      <c r="G16" s="21">
        <v>240</v>
      </c>
      <c r="H16" s="8">
        <v>124</v>
      </c>
      <c r="I16" s="9">
        <f t="shared" si="1"/>
        <v>0.51666666666666672</v>
      </c>
    </row>
    <row r="17" spans="1:9" ht="33.75" x14ac:dyDescent="0.2">
      <c r="A17" s="6" t="s">
        <v>81</v>
      </c>
      <c r="B17" s="7" t="s">
        <v>20</v>
      </c>
      <c r="C17" s="17" t="s">
        <v>42</v>
      </c>
      <c r="D17" s="17" t="s">
        <v>46</v>
      </c>
      <c r="E17" s="17" t="s">
        <v>47</v>
      </c>
      <c r="F17" s="17" t="s">
        <v>36</v>
      </c>
      <c r="G17" s="21">
        <v>295</v>
      </c>
      <c r="H17" s="8">
        <f>60+140</f>
        <v>200</v>
      </c>
      <c r="I17" s="9">
        <f t="shared" si="1"/>
        <v>0.67796610169491522</v>
      </c>
    </row>
    <row r="18" spans="1:9" ht="22.5" x14ac:dyDescent="0.2">
      <c r="A18" s="30" t="s">
        <v>82</v>
      </c>
      <c r="B18" s="7" t="s">
        <v>21</v>
      </c>
      <c r="C18" s="17" t="s">
        <v>42</v>
      </c>
      <c r="D18" s="17" t="s">
        <v>46</v>
      </c>
      <c r="E18" s="17" t="s">
        <v>47</v>
      </c>
      <c r="F18" s="17" t="s">
        <v>36</v>
      </c>
      <c r="G18" s="21">
        <v>52</v>
      </c>
      <c r="H18" s="8">
        <v>2</v>
      </c>
      <c r="I18" s="9">
        <f t="shared" si="1"/>
        <v>3.8461538461538464E-2</v>
      </c>
    </row>
    <row r="19" spans="1:9" ht="22.5" x14ac:dyDescent="0.2">
      <c r="A19" s="6" t="s">
        <v>83</v>
      </c>
      <c r="B19" s="7" t="s">
        <v>22</v>
      </c>
      <c r="C19" s="17" t="s">
        <v>42</v>
      </c>
      <c r="D19" s="17" t="s">
        <v>46</v>
      </c>
      <c r="E19" s="17" t="s">
        <v>47</v>
      </c>
      <c r="F19" s="17" t="s">
        <v>36</v>
      </c>
      <c r="G19" s="21">
        <v>358.2</v>
      </c>
      <c r="H19" s="8">
        <f>8.4+65.6+55.8+24.3+175.1+23.9</f>
        <v>353.1</v>
      </c>
      <c r="I19" s="9">
        <f t="shared" si="1"/>
        <v>0.98576214405360141</v>
      </c>
    </row>
    <row r="20" spans="1:9" x14ac:dyDescent="0.2">
      <c r="A20" s="6" t="s">
        <v>84</v>
      </c>
      <c r="B20" s="7" t="s">
        <v>23</v>
      </c>
      <c r="C20" s="17" t="s">
        <v>42</v>
      </c>
      <c r="D20" s="17" t="s">
        <v>46</v>
      </c>
      <c r="E20" s="17" t="s">
        <v>47</v>
      </c>
      <c r="F20" s="17" t="s">
        <v>36</v>
      </c>
      <c r="G20" s="21">
        <v>270</v>
      </c>
      <c r="H20" s="8">
        <f>60+45</f>
        <v>105</v>
      </c>
      <c r="I20" s="9">
        <f t="shared" si="1"/>
        <v>0.3888888888888889</v>
      </c>
    </row>
    <row r="21" spans="1:9" x14ac:dyDescent="0.2">
      <c r="A21" s="6" t="s">
        <v>85</v>
      </c>
      <c r="B21" s="7" t="s">
        <v>24</v>
      </c>
      <c r="C21" s="17" t="s">
        <v>42</v>
      </c>
      <c r="D21" s="17" t="s">
        <v>46</v>
      </c>
      <c r="E21" s="17" t="s">
        <v>47</v>
      </c>
      <c r="F21" s="17" t="s">
        <v>36</v>
      </c>
      <c r="G21" s="21">
        <f>17.1+161.6</f>
        <v>178.7</v>
      </c>
      <c r="H21" s="8">
        <v>161.6</v>
      </c>
      <c r="I21" s="9">
        <f t="shared" si="1"/>
        <v>0.90430889759373256</v>
      </c>
    </row>
    <row r="22" spans="1:9" ht="56.25" x14ac:dyDescent="0.2">
      <c r="A22" s="32" t="s">
        <v>86</v>
      </c>
      <c r="B22" s="33" t="s">
        <v>71</v>
      </c>
      <c r="C22" s="34" t="s">
        <v>42</v>
      </c>
      <c r="D22" s="34" t="s">
        <v>72</v>
      </c>
      <c r="E22" s="34" t="s">
        <v>73</v>
      </c>
      <c r="F22" s="34" t="s">
        <v>36</v>
      </c>
      <c r="G22" s="21">
        <v>32.1</v>
      </c>
      <c r="H22" s="21">
        <v>0</v>
      </c>
      <c r="I22" s="35">
        <f t="shared" si="1"/>
        <v>0</v>
      </c>
    </row>
    <row r="23" spans="1:9" ht="22.5" x14ac:dyDescent="0.2">
      <c r="A23" s="6" t="s">
        <v>87</v>
      </c>
      <c r="B23" s="7" t="s">
        <v>25</v>
      </c>
      <c r="C23" s="17" t="s">
        <v>42</v>
      </c>
      <c r="D23" s="17" t="s">
        <v>46</v>
      </c>
      <c r="E23" s="17" t="s">
        <v>47</v>
      </c>
      <c r="F23" s="17" t="s">
        <v>36</v>
      </c>
      <c r="G23" s="21">
        <v>181</v>
      </c>
      <c r="H23" s="8">
        <v>161</v>
      </c>
      <c r="I23" s="9">
        <f t="shared" si="1"/>
        <v>0.88950276243093918</v>
      </c>
    </row>
    <row r="24" spans="1:9" ht="22.5" x14ac:dyDescent="0.2">
      <c r="A24" s="6" t="s">
        <v>88</v>
      </c>
      <c r="B24" s="7" t="s">
        <v>58</v>
      </c>
      <c r="C24" s="17" t="s">
        <v>42</v>
      </c>
      <c r="D24" s="17" t="s">
        <v>46</v>
      </c>
      <c r="E24" s="17" t="s">
        <v>47</v>
      </c>
      <c r="F24" s="17" t="s">
        <v>36</v>
      </c>
      <c r="G24" s="21">
        <v>258</v>
      </c>
      <c r="H24" s="8">
        <v>241</v>
      </c>
      <c r="I24" s="9">
        <f t="shared" si="1"/>
        <v>0.93410852713178294</v>
      </c>
    </row>
    <row r="25" spans="1:9" ht="22.5" x14ac:dyDescent="0.2">
      <c r="A25" s="6" t="s">
        <v>89</v>
      </c>
      <c r="B25" s="7" t="s">
        <v>59</v>
      </c>
      <c r="C25" s="17" t="s">
        <v>42</v>
      </c>
      <c r="D25" s="17" t="s">
        <v>46</v>
      </c>
      <c r="E25" s="17" t="s">
        <v>57</v>
      </c>
      <c r="F25" s="17" t="s">
        <v>36</v>
      </c>
      <c r="G25" s="21">
        <v>100</v>
      </c>
      <c r="H25" s="21">
        <v>100</v>
      </c>
      <c r="I25" s="9">
        <f t="shared" si="1"/>
        <v>1</v>
      </c>
    </row>
    <row r="26" spans="1:9" x14ac:dyDescent="0.2">
      <c r="A26" s="6" t="s">
        <v>90</v>
      </c>
      <c r="B26" s="7" t="s">
        <v>26</v>
      </c>
      <c r="C26" s="17" t="s">
        <v>42</v>
      </c>
      <c r="D26" s="17" t="s">
        <v>46</v>
      </c>
      <c r="E26" s="17" t="s">
        <v>47</v>
      </c>
      <c r="F26" s="17" t="s">
        <v>36</v>
      </c>
      <c r="G26" s="21">
        <v>500</v>
      </c>
      <c r="H26" s="8">
        <v>48</v>
      </c>
      <c r="I26" s="9">
        <f t="shared" si="1"/>
        <v>9.6000000000000002E-2</v>
      </c>
    </row>
    <row r="27" spans="1:9" ht="22.5" x14ac:dyDescent="0.2">
      <c r="A27" s="6" t="s">
        <v>91</v>
      </c>
      <c r="B27" s="29" t="s">
        <v>27</v>
      </c>
      <c r="C27" s="17" t="s">
        <v>42</v>
      </c>
      <c r="D27" s="17" t="s">
        <v>46</v>
      </c>
      <c r="E27" s="17" t="s">
        <v>47</v>
      </c>
      <c r="F27" s="17" t="s">
        <v>36</v>
      </c>
      <c r="G27" s="21">
        <f>2170.5-32</f>
        <v>2138.5</v>
      </c>
      <c r="H27" s="8">
        <f>487.2+128+764+78.8+183.8</f>
        <v>1641.8</v>
      </c>
      <c r="I27" s="9">
        <f t="shared" ref="I27:I34" si="2">H27/G27</f>
        <v>0.7677343932663081</v>
      </c>
    </row>
    <row r="28" spans="1:9" x14ac:dyDescent="0.2">
      <c r="A28" s="24" t="s">
        <v>93</v>
      </c>
      <c r="B28" s="25" t="s">
        <v>16</v>
      </c>
      <c r="C28" s="26" t="s">
        <v>42</v>
      </c>
      <c r="D28" s="26"/>
      <c r="E28" s="26"/>
      <c r="F28" s="26" t="s">
        <v>53</v>
      </c>
      <c r="G28" s="20">
        <f>G29+G30+G31</f>
        <v>210.4</v>
      </c>
      <c r="H28" s="20">
        <f>H29+H30+H31</f>
        <v>101.5</v>
      </c>
      <c r="I28" s="27">
        <f t="shared" si="2"/>
        <v>0.48241444866920152</v>
      </c>
    </row>
    <row r="29" spans="1:9" ht="22.5" x14ac:dyDescent="0.2">
      <c r="A29" s="6" t="s">
        <v>94</v>
      </c>
      <c r="B29" s="7" t="s">
        <v>27</v>
      </c>
      <c r="C29" s="17" t="s">
        <v>42</v>
      </c>
      <c r="D29" s="17" t="s">
        <v>46</v>
      </c>
      <c r="E29" s="17" t="s">
        <v>47</v>
      </c>
      <c r="F29" s="17" t="s">
        <v>53</v>
      </c>
      <c r="G29" s="21">
        <f>137+32</f>
        <v>169</v>
      </c>
      <c r="H29" s="8">
        <f>6.5+18.1+22.4+25</f>
        <v>72</v>
      </c>
      <c r="I29" s="9">
        <f t="shared" si="2"/>
        <v>0.42603550295857989</v>
      </c>
    </row>
    <row r="30" spans="1:9" ht="22.5" x14ac:dyDescent="0.2">
      <c r="A30" s="6" t="s">
        <v>95</v>
      </c>
      <c r="B30" s="7" t="s">
        <v>22</v>
      </c>
      <c r="C30" s="17" t="s">
        <v>42</v>
      </c>
      <c r="D30" s="17" t="s">
        <v>51</v>
      </c>
      <c r="E30" s="17" t="s">
        <v>47</v>
      </c>
      <c r="F30" s="17" t="s">
        <v>53</v>
      </c>
      <c r="G30" s="21">
        <v>29.5</v>
      </c>
      <c r="H30" s="8">
        <v>29.5</v>
      </c>
      <c r="I30" s="9">
        <f>H30/G30</f>
        <v>1</v>
      </c>
    </row>
    <row r="31" spans="1:9" ht="56.25" x14ac:dyDescent="0.2">
      <c r="A31" s="6" t="s">
        <v>96</v>
      </c>
      <c r="B31" s="36" t="s">
        <v>71</v>
      </c>
      <c r="C31" s="37">
        <v>922</v>
      </c>
      <c r="D31" s="34" t="s">
        <v>69</v>
      </c>
      <c r="E31" s="34" t="s">
        <v>73</v>
      </c>
      <c r="F31" s="34" t="s">
        <v>53</v>
      </c>
      <c r="G31" s="21">
        <v>11.9</v>
      </c>
      <c r="H31" s="21">
        <v>0</v>
      </c>
      <c r="I31" s="35">
        <f>H31/G31</f>
        <v>0</v>
      </c>
    </row>
    <row r="32" spans="1:9" x14ac:dyDescent="0.2">
      <c r="A32" s="3" t="s">
        <v>92</v>
      </c>
      <c r="B32" s="2" t="s">
        <v>16</v>
      </c>
      <c r="C32" s="1" t="s">
        <v>42</v>
      </c>
      <c r="D32" s="1"/>
      <c r="E32" s="1"/>
      <c r="F32" s="1" t="s">
        <v>39</v>
      </c>
      <c r="G32" s="20">
        <f>G33+G34</f>
        <v>980.7</v>
      </c>
      <c r="H32" s="4">
        <f>H33+H34</f>
        <v>644.70000000000005</v>
      </c>
      <c r="I32" s="5">
        <f t="shared" si="2"/>
        <v>0.65738758029978583</v>
      </c>
    </row>
    <row r="33" spans="1:9" ht="56.25" x14ac:dyDescent="0.2">
      <c r="A33" s="30" t="s">
        <v>97</v>
      </c>
      <c r="B33" s="7" t="s">
        <v>64</v>
      </c>
      <c r="C33" s="17" t="s">
        <v>42</v>
      </c>
      <c r="D33" s="17" t="s">
        <v>46</v>
      </c>
      <c r="E33" s="17" t="s">
        <v>63</v>
      </c>
      <c r="F33" s="17" t="s">
        <v>39</v>
      </c>
      <c r="G33" s="21">
        <v>822.7</v>
      </c>
      <c r="H33" s="8">
        <v>644.70000000000005</v>
      </c>
      <c r="I33" s="27">
        <f t="shared" si="2"/>
        <v>0.78363923665977875</v>
      </c>
    </row>
    <row r="34" spans="1:9" ht="45" x14ac:dyDescent="0.2">
      <c r="A34" s="6" t="s">
        <v>98</v>
      </c>
      <c r="B34" s="7" t="s">
        <v>68</v>
      </c>
      <c r="C34" s="17" t="s">
        <v>42</v>
      </c>
      <c r="D34" s="17" t="s">
        <v>69</v>
      </c>
      <c r="E34" s="17" t="s">
        <v>70</v>
      </c>
      <c r="F34" s="17" t="s">
        <v>39</v>
      </c>
      <c r="G34" s="21">
        <v>158</v>
      </c>
      <c r="H34" s="8">
        <v>0</v>
      </c>
      <c r="I34" s="27">
        <f t="shared" si="2"/>
        <v>0</v>
      </c>
    </row>
    <row r="35" spans="1:9" x14ac:dyDescent="0.2">
      <c r="A35" s="24" t="s">
        <v>99</v>
      </c>
      <c r="B35" s="25" t="s">
        <v>16</v>
      </c>
      <c r="C35" s="26" t="s">
        <v>42</v>
      </c>
      <c r="D35" s="26" t="s">
        <v>46</v>
      </c>
      <c r="E35" s="26" t="s">
        <v>47</v>
      </c>
      <c r="F35" s="26" t="s">
        <v>55</v>
      </c>
      <c r="G35" s="20">
        <f>G36</f>
        <v>100</v>
      </c>
      <c r="H35" s="20">
        <f>H36+H37</f>
        <v>0</v>
      </c>
      <c r="I35" s="27">
        <f t="shared" ref="I35:I36" si="3">H35/G35</f>
        <v>0</v>
      </c>
    </row>
    <row r="36" spans="1:9" ht="30.75" customHeight="1" x14ac:dyDescent="0.2">
      <c r="A36" s="28" t="s">
        <v>100</v>
      </c>
      <c r="B36" s="7" t="s">
        <v>56</v>
      </c>
      <c r="C36" s="17" t="s">
        <v>42</v>
      </c>
      <c r="D36" s="17" t="s">
        <v>46</v>
      </c>
      <c r="E36" s="17" t="s">
        <v>57</v>
      </c>
      <c r="F36" s="17" t="s">
        <v>55</v>
      </c>
      <c r="G36" s="21">
        <v>100</v>
      </c>
      <c r="H36" s="8">
        <v>0</v>
      </c>
      <c r="I36" s="27">
        <f t="shared" si="3"/>
        <v>0</v>
      </c>
    </row>
    <row r="37" spans="1:9" ht="42" x14ac:dyDescent="0.2">
      <c r="A37" s="3">
        <v>9</v>
      </c>
      <c r="B37" s="2" t="s">
        <v>102</v>
      </c>
      <c r="C37" s="1" t="s">
        <v>33</v>
      </c>
      <c r="D37" s="1" t="s">
        <v>40</v>
      </c>
      <c r="E37" s="1" t="s">
        <v>48</v>
      </c>
      <c r="F37" s="1" t="s">
        <v>36</v>
      </c>
      <c r="G37" s="20">
        <v>30</v>
      </c>
      <c r="H37" s="4">
        <v>0</v>
      </c>
      <c r="I37" s="5">
        <f t="shared" si="1"/>
        <v>0</v>
      </c>
    </row>
    <row r="38" spans="1:9" ht="42" x14ac:dyDescent="0.2">
      <c r="A38" s="3">
        <v>10</v>
      </c>
      <c r="B38" s="2" t="s">
        <v>102</v>
      </c>
      <c r="C38" s="1" t="s">
        <v>42</v>
      </c>
      <c r="D38" s="1" t="s">
        <v>40</v>
      </c>
      <c r="E38" s="1" t="s">
        <v>48</v>
      </c>
      <c r="F38" s="1" t="s">
        <v>36</v>
      </c>
      <c r="G38" s="20">
        <v>20</v>
      </c>
      <c r="H38" s="4">
        <v>0</v>
      </c>
      <c r="I38" s="5">
        <f t="shared" si="1"/>
        <v>0</v>
      </c>
    </row>
    <row r="39" spans="1:9" ht="31.5" x14ac:dyDescent="0.2">
      <c r="A39" s="3">
        <v>11</v>
      </c>
      <c r="B39" s="2" t="s">
        <v>62</v>
      </c>
      <c r="C39" s="1" t="s">
        <v>33</v>
      </c>
      <c r="D39" s="1" t="s">
        <v>49</v>
      </c>
      <c r="E39" s="1" t="s">
        <v>50</v>
      </c>
      <c r="F39" s="1" t="s">
        <v>36</v>
      </c>
      <c r="G39" s="20">
        <v>75</v>
      </c>
      <c r="H39" s="4">
        <v>0</v>
      </c>
      <c r="I39" s="5">
        <f t="shared" si="1"/>
        <v>0</v>
      </c>
    </row>
    <row r="40" spans="1:9" ht="73.5" x14ac:dyDescent="0.2">
      <c r="A40" s="3">
        <v>12</v>
      </c>
      <c r="B40" s="2" t="s">
        <v>65</v>
      </c>
      <c r="C40" s="1" t="s">
        <v>33</v>
      </c>
      <c r="D40" s="1" t="s">
        <v>69</v>
      </c>
      <c r="E40" s="1" t="s">
        <v>66</v>
      </c>
      <c r="F40" s="1" t="s">
        <v>61</v>
      </c>
      <c r="G40" s="20">
        <v>2631.6</v>
      </c>
      <c r="H40" s="4">
        <v>2384</v>
      </c>
      <c r="I40" s="5">
        <f t="shared" si="1"/>
        <v>0.90591275269797844</v>
      </c>
    </row>
    <row r="41" spans="1:9" ht="42" x14ac:dyDescent="0.2">
      <c r="A41" s="3">
        <v>13</v>
      </c>
      <c r="B41" s="2" t="s">
        <v>17</v>
      </c>
      <c r="C41" s="1" t="s">
        <v>42</v>
      </c>
      <c r="D41" s="1" t="s">
        <v>51</v>
      </c>
      <c r="E41" s="1" t="s">
        <v>52</v>
      </c>
      <c r="F41" s="1" t="s">
        <v>36</v>
      </c>
      <c r="G41" s="20">
        <v>1000</v>
      </c>
      <c r="H41" s="4">
        <v>187.6</v>
      </c>
      <c r="I41" s="5">
        <f t="shared" ref="I41:I42" si="4">H41/G41</f>
        <v>0.18759999999999999</v>
      </c>
    </row>
    <row r="42" spans="1:9" x14ac:dyDescent="0.2">
      <c r="A42" s="39" t="s">
        <v>1</v>
      </c>
      <c r="B42" s="39"/>
      <c r="C42" s="18"/>
      <c r="D42" s="18"/>
      <c r="E42" s="18"/>
      <c r="F42" s="18"/>
      <c r="G42" s="20">
        <f>G6++G7+G8+G9+G10+G11+G12+G14+G37+G38+G39+G40+G41+G13</f>
        <v>11766.199999999999</v>
      </c>
      <c r="H42" s="20">
        <f>H6++H7+H8+H9+H10+H11+H12+H14+H37+H38+H39+H40+H41+H13</f>
        <v>7897.9</v>
      </c>
      <c r="I42" s="5">
        <f t="shared" si="4"/>
        <v>0.67123625299586953</v>
      </c>
    </row>
    <row r="43" spans="1:9" x14ac:dyDescent="0.2">
      <c r="B43" s="11"/>
      <c r="C43" s="11"/>
      <c r="D43" s="11"/>
      <c r="E43" s="11"/>
      <c r="F43" s="11"/>
    </row>
    <row r="44" spans="1:9" x14ac:dyDescent="0.2">
      <c r="B44" s="11"/>
      <c r="C44" s="11"/>
      <c r="D44" s="11"/>
      <c r="E44" s="11"/>
      <c r="F44" s="11"/>
    </row>
    <row r="45" spans="1:9" ht="15.75" x14ac:dyDescent="0.25">
      <c r="A45" s="13" t="s">
        <v>75</v>
      </c>
      <c r="B45" s="14"/>
      <c r="C45" s="14"/>
      <c r="D45" s="14"/>
      <c r="E45" s="14"/>
      <c r="F45" s="14"/>
      <c r="G45" s="23"/>
      <c r="H45" s="13"/>
      <c r="I45" s="13"/>
    </row>
    <row r="46" spans="1:9" ht="15.75" x14ac:dyDescent="0.25">
      <c r="A46" s="13" t="s">
        <v>60</v>
      </c>
      <c r="B46" s="14"/>
      <c r="C46" s="14"/>
      <c r="D46" s="14"/>
      <c r="E46" s="14"/>
      <c r="F46" s="14"/>
      <c r="G46" s="38" t="s">
        <v>76</v>
      </c>
      <c r="H46" s="38"/>
      <c r="I46" s="38"/>
    </row>
    <row r="58" spans="1:1" x14ac:dyDescent="0.2">
      <c r="A58" s="15" t="s">
        <v>18</v>
      </c>
    </row>
  </sheetData>
  <mergeCells count="11">
    <mergeCell ref="G46:I46"/>
    <mergeCell ref="A42:B42"/>
    <mergeCell ref="B2:I2"/>
    <mergeCell ref="A1:I1"/>
    <mergeCell ref="B4:B5"/>
    <mergeCell ref="A4:A5"/>
    <mergeCell ref="C4:F4"/>
    <mergeCell ref="G4:G5"/>
    <mergeCell ref="H4:H5"/>
    <mergeCell ref="I4:I5"/>
    <mergeCell ref="H3:I3"/>
  </mergeCells>
  <pageMargins left="0.74803149606299213" right="0.74803149606299213" top="0.98425196850393704" bottom="0.78740157480314965" header="0.51181102362204722" footer="0.51181102362204722"/>
  <pageSetup paperSize="9" scale="89" fitToHeight="2" orientation="portrait" r:id="rId1"/>
  <headerFooter differentFirst="1" alignWithMargins="0">
    <oddFooter>&amp;R&amp;"Times New Roman,обычный"&amp;P</oddFooter>
  </headerFooter>
  <rowBreaks count="1" manualBreakCount="1">
    <brk id="36" max="8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8"/>
  <sheetViews>
    <sheetView workbookViewId="0">
      <selection activeCell="K17" sqref="K17"/>
    </sheetView>
  </sheetViews>
  <sheetFormatPr defaultRowHeight="12.75" x14ac:dyDescent="0.2"/>
  <sheetData>
    <row r="3" spans="1:9" x14ac:dyDescent="0.2">
      <c r="A3" s="10" t="s">
        <v>6</v>
      </c>
      <c r="B3" s="10"/>
      <c r="C3" s="10"/>
      <c r="D3" s="10"/>
      <c r="E3" s="10"/>
      <c r="F3" s="10"/>
      <c r="G3" s="10"/>
      <c r="H3" s="10"/>
      <c r="I3" s="10"/>
    </row>
    <row r="4" spans="1:9" x14ac:dyDescent="0.2">
      <c r="A4" s="10"/>
      <c r="B4" s="10"/>
      <c r="C4" s="10"/>
      <c r="D4" s="10"/>
      <c r="E4" s="10"/>
      <c r="F4" s="10"/>
      <c r="G4" s="10"/>
      <c r="H4" s="10"/>
      <c r="I4" s="10"/>
    </row>
    <row r="5" spans="1:9" ht="43.15" customHeight="1" x14ac:dyDescent="0.2">
      <c r="A5" s="51" t="s">
        <v>7</v>
      </c>
      <c r="B5" s="51"/>
      <c r="C5" s="51"/>
      <c r="D5" s="51"/>
      <c r="E5" s="10"/>
      <c r="F5" s="10"/>
      <c r="G5" s="10"/>
      <c r="I5" s="16" t="s">
        <v>8</v>
      </c>
    </row>
    <row r="6" spans="1:9" x14ac:dyDescent="0.2">
      <c r="A6" s="10"/>
      <c r="B6" s="10"/>
      <c r="C6" s="10"/>
      <c r="D6" s="10"/>
      <c r="E6" s="10"/>
      <c r="F6" s="10"/>
      <c r="G6" s="10"/>
      <c r="H6" s="16"/>
      <c r="I6" s="16"/>
    </row>
    <row r="7" spans="1:9" x14ac:dyDescent="0.2">
      <c r="A7" s="10"/>
      <c r="B7" s="10"/>
      <c r="C7" s="10"/>
      <c r="D7" s="10"/>
      <c r="E7" s="10"/>
      <c r="F7" s="10"/>
      <c r="G7" s="10"/>
      <c r="H7" s="16"/>
      <c r="I7" s="16"/>
    </row>
    <row r="8" spans="1:9" ht="58.15" customHeight="1" x14ac:dyDescent="0.2">
      <c r="A8" s="51" t="s">
        <v>9</v>
      </c>
      <c r="B8" s="51"/>
      <c r="C8" s="51"/>
      <c r="D8" s="51"/>
      <c r="E8" s="10"/>
      <c r="F8" s="10"/>
      <c r="G8" s="10"/>
      <c r="I8" s="16" t="s">
        <v>10</v>
      </c>
    </row>
  </sheetData>
  <mergeCells count="2">
    <mergeCell ref="A5:D5"/>
    <mergeCell ref="A8:D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Бюджет</vt:lpstr>
      <vt:lpstr>Лист1</vt:lpstr>
      <vt:lpstr>Бюджет!Заголовки_для_печати</vt:lpstr>
      <vt:lpstr>Бюджет!Область_печати</vt:lpstr>
    </vt:vector>
  </TitlesOfParts>
  <Company>BSS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Admin</cp:lastModifiedBy>
  <cp:lastPrinted>2017-11-02T04:06:28Z</cp:lastPrinted>
  <dcterms:created xsi:type="dcterms:W3CDTF">2002-03-11T10:22:12Z</dcterms:created>
  <dcterms:modified xsi:type="dcterms:W3CDTF">2018-02-19T06:17:18Z</dcterms:modified>
</cp:coreProperties>
</file>