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(2)'!$A$4:$I$203</definedName>
  </definedNames>
  <calcPr calcId="152511"/>
</workbook>
</file>

<file path=xl/calcChain.xml><?xml version="1.0" encoding="utf-8"?>
<calcChain xmlns="http://schemas.openxmlformats.org/spreadsheetml/2006/main">
  <c r="I182" i="7" l="1"/>
  <c r="I181" i="7"/>
  <c r="I180" i="7"/>
  <c r="I179" i="7"/>
  <c r="I178" i="7"/>
  <c r="I164" i="7"/>
  <c r="I130" i="7"/>
  <c r="I128" i="7"/>
  <c r="I109" i="7"/>
  <c r="I108" i="7"/>
  <c r="I107" i="7" l="1"/>
  <c r="H98" i="7"/>
  <c r="G98" i="7"/>
  <c r="I100" i="7"/>
  <c r="I64" i="7"/>
  <c r="I49" i="7"/>
  <c r="H24" i="7" l="1"/>
  <c r="G24" i="7"/>
  <c r="I25" i="7"/>
  <c r="I22" i="7"/>
  <c r="I51" i="7" l="1"/>
  <c r="I28" i="7"/>
  <c r="H27" i="7"/>
  <c r="H31" i="7"/>
  <c r="G27" i="7"/>
  <c r="G193" i="7"/>
  <c r="G187" i="7"/>
  <c r="G184" i="7"/>
  <c r="G135" i="7"/>
  <c r="G119" i="7"/>
  <c r="G117" i="7"/>
  <c r="G115" i="7"/>
  <c r="G112" i="7"/>
  <c r="G104" i="7"/>
  <c r="G102" i="7"/>
  <c r="G91" i="7"/>
  <c r="G85" i="7"/>
  <c r="G77" i="7"/>
  <c r="G44" i="7"/>
  <c r="G37" i="7"/>
  <c r="G31" i="7"/>
  <c r="G19" i="7"/>
  <c r="G16" i="7"/>
  <c r="G9" i="7"/>
  <c r="G7" i="7"/>
  <c r="I185" i="7"/>
  <c r="I168" i="7"/>
  <c r="I146" i="7"/>
  <c r="I142" i="7"/>
  <c r="I111" i="7"/>
  <c r="I69" i="7"/>
  <c r="G76" i="7" l="1"/>
  <c r="G6" i="7"/>
  <c r="I42" i="7"/>
  <c r="I41" i="7"/>
  <c r="H7" i="7" l="1"/>
  <c r="I21" i="7"/>
  <c r="I20" i="7"/>
  <c r="H44" i="7" l="1"/>
  <c r="I75" i="7"/>
  <c r="I71" i="7" l="1"/>
  <c r="I15" i="7" l="1"/>
  <c r="I14" i="7"/>
  <c r="I13" i="7"/>
  <c r="I11" i="7"/>
  <c r="I10" i="7"/>
  <c r="H187" i="7" l="1"/>
  <c r="I188" i="7"/>
  <c r="I151" i="7"/>
  <c r="H112" i="7"/>
  <c r="I114" i="7"/>
  <c r="I40" i="7"/>
  <c r="I152" i="7" l="1"/>
  <c r="H19" i="7"/>
  <c r="H199" i="7" l="1"/>
  <c r="G199" i="7"/>
  <c r="I162" i="7"/>
  <c r="I159" i="7"/>
  <c r="I158" i="7"/>
  <c r="I143" i="7"/>
  <c r="I99" i="7"/>
  <c r="H104" i="7" l="1"/>
  <c r="H96" i="7"/>
  <c r="G96" i="7"/>
  <c r="I97" i="7"/>
  <c r="I83" i="7"/>
  <c r="I126" i="7" l="1"/>
  <c r="I110" i="7" l="1"/>
  <c r="I104" i="7" l="1"/>
  <c r="H37" i="7"/>
  <c r="I38" i="7"/>
  <c r="I39" i="7"/>
  <c r="H184" i="7" l="1"/>
  <c r="H135" i="7"/>
  <c r="I105" i="7"/>
  <c r="I80" i="7"/>
  <c r="I59" i="7"/>
  <c r="I52" i="7"/>
  <c r="I23" i="7"/>
  <c r="I106" i="7" l="1"/>
  <c r="I195" i="7"/>
  <c r="I153" i="7"/>
  <c r="I147" i="7"/>
  <c r="I131" i="7"/>
  <c r="I82" i="7"/>
  <c r="I53" i="7"/>
  <c r="I54" i="7"/>
  <c r="I55" i="7"/>
  <c r="I67" i="7"/>
  <c r="I50" i="7"/>
  <c r="I35" i="7"/>
  <c r="I8" i="7"/>
  <c r="I7" i="7" s="1"/>
  <c r="I187" i="7" l="1"/>
  <c r="I157" i="7" l="1"/>
  <c r="I156" i="7"/>
  <c r="I129" i="7"/>
  <c r="I101" i="7"/>
  <c r="I79" i="7"/>
  <c r="I81" i="7"/>
  <c r="I43" i="7"/>
  <c r="I183" i="7" l="1"/>
  <c r="I145" i="7" l="1"/>
  <c r="H102" i="7" l="1"/>
  <c r="I62" i="7"/>
  <c r="I56" i="7"/>
  <c r="I144" i="7"/>
  <c r="H85" i="7" l="1"/>
  <c r="I113" i="7"/>
  <c r="H201" i="7"/>
  <c r="G201" i="7"/>
  <c r="I202" i="7"/>
  <c r="I200" i="7"/>
  <c r="H193" i="7"/>
  <c r="I194" i="7"/>
  <c r="H133" i="7"/>
  <c r="G133" i="7"/>
  <c r="I134" i="7"/>
  <c r="H94" i="7"/>
  <c r="G94" i="7"/>
  <c r="I95" i="7"/>
  <c r="I201" i="7" l="1"/>
  <c r="I103" i="7" l="1"/>
  <c r="I93" i="7"/>
  <c r="H77" i="7" l="1"/>
  <c r="I48" i="7"/>
  <c r="I74" i="7"/>
  <c r="I30" i="7"/>
  <c r="I29" i="7"/>
  <c r="H16" i="7"/>
  <c r="I77" i="7" l="1"/>
  <c r="I37" i="7"/>
  <c r="I44" i="7"/>
  <c r="I31" i="7"/>
  <c r="I27" i="7"/>
  <c r="I24" i="7"/>
  <c r="I19" i="7"/>
  <c r="H9" i="7"/>
  <c r="I12" i="7"/>
  <c r="H6" i="7" l="1"/>
  <c r="I9" i="7"/>
  <c r="I16" i="7"/>
  <c r="H91" i="7"/>
  <c r="I66" i="7"/>
  <c r="I6" i="7" l="1"/>
  <c r="I102" i="7"/>
  <c r="I198" i="7" l="1"/>
  <c r="H197" i="7"/>
  <c r="G197" i="7"/>
  <c r="I196" i="7"/>
  <c r="I192" i="7"/>
  <c r="H191" i="7"/>
  <c r="G191" i="7"/>
  <c r="I190" i="7"/>
  <c r="H189" i="7"/>
  <c r="G189" i="7"/>
  <c r="I150" i="7"/>
  <c r="I141" i="7"/>
  <c r="H115" i="7"/>
  <c r="I92" i="7"/>
  <c r="I193" i="7" l="1"/>
  <c r="I199" i="7"/>
  <c r="I191" i="7"/>
  <c r="I197" i="7"/>
  <c r="I189" i="7"/>
  <c r="I73" i="7"/>
  <c r="I72" i="7"/>
  <c r="I70" i="7"/>
  <c r="I68" i="7"/>
  <c r="I65" i="7"/>
  <c r="I63" i="7"/>
  <c r="I61" i="7"/>
  <c r="I60" i="7"/>
  <c r="I58" i="7"/>
  <c r="I57" i="7"/>
  <c r="I47" i="7"/>
  <c r="I46" i="7"/>
  <c r="I45" i="7"/>
  <c r="I36" i="7"/>
  <c r="I34" i="7"/>
  <c r="I33" i="7"/>
  <c r="I32" i="7"/>
  <c r="I171" i="7" l="1"/>
  <c r="I116" i="7"/>
  <c r="I177" i="7" l="1"/>
  <c r="I176" i="7"/>
  <c r="I175" i="7"/>
  <c r="I174" i="7"/>
  <c r="I173" i="7"/>
  <c r="I172" i="7"/>
  <c r="I170" i="7"/>
  <c r="I169" i="7"/>
  <c r="I167" i="7"/>
  <c r="I166" i="7"/>
  <c r="I165" i="7"/>
  <c r="I163" i="7"/>
  <c r="I161" i="7"/>
  <c r="I160" i="7"/>
  <c r="I155" i="7"/>
  <c r="I154" i="7"/>
  <c r="I149" i="7"/>
  <c r="I148" i="7"/>
  <c r="I140" i="7"/>
  <c r="I139" i="7"/>
  <c r="I138" i="7"/>
  <c r="I137" i="7"/>
  <c r="I136" i="7"/>
  <c r="I132" i="7"/>
  <c r="I127" i="7"/>
  <c r="I125" i="7"/>
  <c r="I124" i="7"/>
  <c r="I123" i="7"/>
  <c r="I122" i="7"/>
  <c r="I121" i="7"/>
  <c r="I120" i="7"/>
  <c r="H119" i="7"/>
  <c r="I118" i="7"/>
  <c r="H117" i="7"/>
  <c r="I90" i="7"/>
  <c r="H89" i="7"/>
  <c r="G89" i="7"/>
  <c r="I88" i="7"/>
  <c r="H87" i="7"/>
  <c r="G87" i="7"/>
  <c r="I86" i="7"/>
  <c r="I84" i="7"/>
  <c r="I78" i="7"/>
  <c r="I26" i="7"/>
  <c r="I18" i="7"/>
  <c r="I17" i="7"/>
  <c r="G203" i="7" l="1"/>
  <c r="I98" i="7"/>
  <c r="I133" i="7"/>
  <c r="I91" i="7"/>
  <c r="I115" i="7"/>
  <c r="I119" i="7"/>
  <c r="I184" i="7"/>
  <c r="I96" i="7"/>
  <c r="I112" i="7"/>
  <c r="I89" i="7"/>
  <c r="I87" i="7"/>
  <c r="I117" i="7"/>
  <c r="I135" i="7"/>
  <c r="I85" i="7" l="1"/>
  <c r="H76" i="7"/>
  <c r="I94" i="7"/>
  <c r="I76" i="7" l="1"/>
  <c r="H203" i="7"/>
  <c r="I203" i="7" s="1"/>
</calcChain>
</file>

<file path=xl/sharedStrings.xml><?xml version="1.0" encoding="utf-8"?>
<sst xmlns="http://schemas.openxmlformats.org/spreadsheetml/2006/main" count="868" uniqueCount="352">
  <si>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</si>
  <si>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</si>
  <si>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</si>
  <si>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</si>
  <si>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</si>
  <si>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</si>
  <si>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</si>
  <si>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</si>
  <si>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</si>
  <si>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</si>
  <si>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</si>
  <si>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</si>
  <si>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</si>
  <si>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</si>
  <si>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</si>
  <si>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</si>
  <si>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</si>
  <si>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</si>
  <si>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</si>
  <si>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</si>
  <si>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</si>
  <si>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</si>
  <si>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</si>
  <si>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</si>
  <si>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</si>
  <si>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</si>
  <si>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</si>
  <si>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</si>
  <si>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</si>
  <si>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</si>
  <si>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</si>
  <si>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</si>
  <si>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</si>
  <si>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</si>
  <si>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</si>
  <si>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</si>
  <si>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</si>
  <si>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</si>
  <si>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</si>
  <si>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</si>
  <si>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</si>
  <si>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</si>
  <si>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</si>
  <si>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</si>
  <si>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</si>
  <si>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</si>
  <si>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</si>
  <si>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</si>
  <si>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</si>
  <si>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</si>
  <si>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</si>
  <si>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</si>
  <si>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</si>
  <si>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</si>
  <si>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</si>
  <si>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</si>
  <si>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</si>
  <si>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</si>
  <si>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</si>
  <si>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</si>
  <si>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</si>
  <si>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</si>
  <si>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</si>
  <si>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</si>
  <si>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</si>
  <si>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</si>
  <si>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</si>
  <si>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</si>
  <si>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</si>
  <si>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</si>
  <si>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</si>
  <si>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</si>
  <si>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</si>
  <si>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</si>
  <si>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</si>
  <si>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</si>
  <si>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</si>
  <si>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</si>
  <si>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</si>
  <si>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</si>
  <si>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</si>
  <si>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</si>
  <si>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</si>
  <si>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</si>
  <si>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</si>
  <si>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</si>
  <si>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</si>
  <si>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</si>
  <si>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</si>
  <si>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</si>
  <si>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</si>
  <si>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</si>
  <si>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</si>
  <si>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</si>
  <si>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</si>
  <si>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</si>
  <si>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</si>
  <si>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</si>
  <si>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</si>
  <si>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</si>
  <si>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</si>
  <si>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</si>
  <si>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</si>
  <si>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</si>
  <si>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</si>
  <si>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</si>
  <si>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</si>
  <si>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</si>
  <si>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</si>
  <si>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</si>
  <si>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</si>
  <si>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</si>
  <si>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</si>
  <si>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</si>
  <si>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</si>
  <si>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</si>
  <si>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</si>
  <si>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</si>
  <si>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</si>
  <si>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</si>
  <si>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</si>
  <si>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</si>
  <si>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</si>
  <si>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</si>
  <si>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</si>
  <si>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</si>
  <si>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</si>
  <si>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</si>
  <si>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</si>
  <si>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</si>
  <si>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</si>
  <si>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</si>
  <si>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</si>
  <si>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</si>
  <si>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</si>
  <si>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</si>
  <si>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</si>
  <si>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</si>
  <si>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</si>
  <si>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</si>
  <si>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</si>
  <si>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</si>
  <si>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</si>
  <si>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</si>
  <si>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</si>
  <si>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</si>
  <si>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</si>
  <si>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</si>
  <si>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</si>
  <si>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</si>
  <si>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</si>
  <si>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</si>
  <si>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</si>
  <si>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</si>
  <si>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</si>
  <si>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</si>
  <si>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</si>
  <si>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</si>
  <si>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</si>
  <si>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</si>
  <si>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</si>
  <si>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</si>
  <si>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</si>
  <si>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</si>
  <si>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</si>
  <si>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</si>
  <si>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</si>
  <si>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</si>
  <si>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</si>
  <si>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</si>
  <si>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</si>
  <si>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</si>
  <si>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</si>
  <si>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</si>
  <si>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</si>
  <si>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</si>
  <si>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</si>
  <si>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</si>
  <si>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</si>
  <si>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</si>
  <si>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</si>
  <si>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</si>
  <si>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</si>
  <si>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</si>
  <si>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</si>
  <si>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</si>
  <si>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</si>
  <si>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</si>
  <si>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</si>
  <si>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</si>
  <si>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</si>
  <si>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</si>
  <si>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</si>
  <si>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</si>
  <si>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</si>
  <si>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</si>
  <si>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</si>
  <si>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</si>
  <si>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</si>
  <si>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</si>
  <si>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</si>
  <si>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</si>
  <si>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</si>
  <si>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</si>
  <si>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</si>
  <si>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</si>
  <si>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</si>
  <si>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</si>
  <si>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</si>
  <si>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</si>
  <si>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</si>
  <si>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</si>
  <si>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</si>
  <si>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</si>
  <si>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</si>
  <si>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</si>
  <si>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</si>
  <si>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</si>
  <si>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</si>
  <si>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</si>
  <si>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</si>
  <si>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</si>
  <si>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</si>
  <si>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</si>
  <si>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</si>
  <si>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</si>
  <si>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</si>
  <si>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</si>
  <si>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</si>
  <si>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</si>
  <si>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</si>
  <si>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</si>
  <si>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</si>
  <si>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</si>
  <si>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</si>
  <si>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</si>
  <si>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</si>
  <si>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</si>
  <si>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</si>
  <si>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</si>
  <si>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</si>
  <si>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</si>
  <si>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</si>
  <si>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</si>
  <si>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</si>
  <si>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</si>
  <si>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</si>
  <si>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</si>
  <si>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</si>
  <si>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</si>
  <si>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</si>
  <si>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</si>
  <si>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</si>
  <si>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</si>
  <si>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</si>
  <si>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</si>
  <si>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</si>
  <si>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</si>
  <si>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</si>
  <si>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</si>
  <si>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</si>
  <si>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</si>
  <si>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</si>
  <si>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</si>
  <si>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</si>
  <si>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</si>
  <si>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</si>
  <si>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</si>
  <si>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</si>
  <si>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</si>
  <si>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</si>
  <si>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</si>
  <si>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</si>
  <si>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</si>
  <si>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</si>
  <si>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</si>
  <si>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</si>
  <si>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</si>
  <si>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</si>
  <si>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</si>
  <si>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</si>
  <si>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</si>
  <si>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</si>
  <si>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</si>
  <si>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</si>
  <si>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</si>
  <si>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</si>
  <si>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</si>
  <si>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</si>
  <si>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</si>
  <si>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</si>
  <si>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</si>
  <si>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</si>
  <si>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</si>
  <si>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</si>
  <si>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</si>
  <si>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</si>
  <si>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</si>
  <si>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</si>
  <si>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</si>
  <si>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</si>
  <si>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</si>
  <si>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</si>
  <si>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</si>
  <si>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</si>
  <si>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</si>
  <si>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</si>
  <si>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</si>
  <si>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</si>
  <si>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</si>
  <si>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</si>
  <si>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</si>
  <si>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</si>
  <si>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</si>
  <si>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</si>
  <si>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</si>
  <si>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10.4.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</si>
  <si>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</si>
  <si>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</si>
  <si>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</si>
  <si>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18.0.03.21000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</si>
  <si>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</si>
  <si>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</si>
  <si>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</si>
  <si>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</si>
  <si>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</si>
  <si>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</si>
  <si>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</si>
  <si>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</si>
  <si>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</si>
  <si>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</si>
  <si>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</si>
  <si>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11.0.04.21000</t>
  </si>
  <si>
    <t>1202</t>
  </si>
  <si>
    <t>18.0.05.S2972</t>
  </si>
  <si>
    <t>19.1.00.21000</t>
  </si>
  <si>
    <t>19.2.00.21000</t>
  </si>
  <si>
    <t>Исп. Лукомская М.А. 8 (395 36) 5-24-70</t>
  </si>
  <si>
    <t>Информация об исполнении муниципальных программ  и подпрограмм 
муниципального образования Куйтунский район на 01.03.2023 г.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</si>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</sst>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5" t="s">
        <v>6</v>
      </c>
      <c r="B5" s="75"/>
      <c r="C5" s="75"/>
      <c r="D5" s="75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5" t="s">
        <v>8</v>
      </c>
      <c r="B8" s="75"/>
      <c r="C8" s="75"/>
      <c r="D8" s="75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tabSelected="1" workbookViewId="0">
      <selection activeCell="G124" sqref="G124"/>
    </sheetView>
  </sheetViews>
  <sheetFormatPr defaultRowHeight="12.75" x14ac:dyDescent="0.2"/>
  <cols>
    <col min="1" max="1" width="6.140625" style="46" customWidth="1"/>
    <col min="2" max="2" width="45.140625" style="47" customWidth="1"/>
    <col min="3" max="4" width="9.140625" style="47"/>
    <col min="5" max="5" width="15.85546875" style="47" customWidth="1"/>
    <col min="6" max="6" width="9.140625" style="47"/>
    <col min="7" max="7" width="12" style="47" customWidth="1"/>
    <col min="8" max="8" width="10.42578125" style="47" customWidth="1"/>
    <col min="9" max="9" width="11.140625" style="47" customWidth="1"/>
    <col min="10" max="10" width="17.140625" customWidth="1"/>
  </cols>
  <sheetData>
    <row r="1" spans="1:9" ht="39" customHeight="1" x14ac:dyDescent="0.25">
      <c r="A1" s="95" t="s">
        <v>338</v>
      </c>
      <c r="B1" s="95"/>
      <c r="C1" s="95"/>
      <c r="D1" s="95"/>
      <c r="E1" s="95"/>
      <c r="F1" s="95"/>
      <c r="G1" s="95"/>
      <c r="H1" s="95"/>
      <c r="I1" s="95"/>
    </row>
    <row r="2" spans="1:9" x14ac:dyDescent="0.2">
      <c r="A2" s="13"/>
      <c r="B2" s="96"/>
      <c r="C2" s="96"/>
      <c r="D2" s="96"/>
      <c r="E2" s="96"/>
      <c r="F2" s="96"/>
      <c r="G2" s="96"/>
      <c r="H2" s="96"/>
      <c r="I2" s="96"/>
    </row>
    <row r="3" spans="1:9" x14ac:dyDescent="0.2">
      <c r="A3" s="13"/>
      <c r="B3" s="4"/>
      <c r="C3" s="4"/>
      <c r="D3" s="4"/>
      <c r="E3" s="4"/>
      <c r="F3" s="4"/>
      <c r="G3" s="3"/>
      <c r="H3" s="97" t="s">
        <v>0</v>
      </c>
      <c r="I3" s="97"/>
    </row>
    <row r="4" spans="1:9" ht="24" customHeight="1" x14ac:dyDescent="0.2">
      <c r="A4" s="98" t="s">
        <v>1</v>
      </c>
      <c r="B4" s="98" t="s">
        <v>2</v>
      </c>
      <c r="C4" s="100" t="s">
        <v>11</v>
      </c>
      <c r="D4" s="101"/>
      <c r="E4" s="101"/>
      <c r="F4" s="102"/>
      <c r="G4" s="98" t="s">
        <v>328</v>
      </c>
      <c r="H4" s="98" t="s">
        <v>3</v>
      </c>
      <c r="I4" s="98" t="s">
        <v>4</v>
      </c>
    </row>
    <row r="5" spans="1:9" ht="46.5" customHeight="1" x14ac:dyDescent="0.2">
      <c r="A5" s="99"/>
      <c r="B5" s="99"/>
      <c r="C5" s="12" t="s">
        <v>12</v>
      </c>
      <c r="D5" s="12" t="s">
        <v>13</v>
      </c>
      <c r="E5" s="12" t="s">
        <v>14</v>
      </c>
      <c r="F5" s="12" t="s">
        <v>15</v>
      </c>
      <c r="G5" s="99"/>
      <c r="H5" s="99"/>
      <c r="I5" s="99"/>
    </row>
    <row r="6" spans="1:9" x14ac:dyDescent="0.2">
      <c r="A6" s="35" t="s">
        <v>45</v>
      </c>
      <c r="B6" s="40" t="s">
        <v>140</v>
      </c>
      <c r="C6" s="26" t="s">
        <v>18</v>
      </c>
      <c r="D6" s="26"/>
      <c r="E6" s="26" t="s">
        <v>90</v>
      </c>
      <c r="F6" s="26"/>
      <c r="G6" s="60">
        <f>G7+G9+G16+G19+G24+G27+G31+G37+G44</f>
        <v>1262313.0000000005</v>
      </c>
      <c r="H6" s="60">
        <f>H7+H9+H16+H19+H24+H27+H31+H37+H44</f>
        <v>148596.4</v>
      </c>
      <c r="I6" s="27">
        <f>H6/G6</f>
        <v>0.11771755499626474</v>
      </c>
    </row>
    <row r="7" spans="1:9" x14ac:dyDescent="0.2">
      <c r="A7" s="20" t="s">
        <v>141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7">
        <f>G8</f>
        <v>27</v>
      </c>
      <c r="H7" s="57">
        <f t="shared" ref="H7:I7" si="0">H8</f>
        <v>0</v>
      </c>
      <c r="I7" s="57">
        <f t="shared" si="0"/>
        <v>0</v>
      </c>
    </row>
    <row r="8" spans="1:9" ht="22.5" customHeight="1" x14ac:dyDescent="0.2">
      <c r="A8" s="56" t="s">
        <v>213</v>
      </c>
      <c r="B8" s="111" t="s">
        <v>297</v>
      </c>
      <c r="C8" s="106" t="s">
        <v>18</v>
      </c>
      <c r="D8" s="106" t="s">
        <v>19</v>
      </c>
      <c r="E8" s="106" t="s">
        <v>296</v>
      </c>
      <c r="F8" s="106" t="s">
        <v>24</v>
      </c>
      <c r="G8" s="107">
        <v>27</v>
      </c>
      <c r="H8" s="107">
        <v>0</v>
      </c>
      <c r="I8" s="108">
        <f t="shared" ref="I8" si="1">H8/G8</f>
        <v>0</v>
      </c>
    </row>
    <row r="9" spans="1:9" x14ac:dyDescent="0.2">
      <c r="A9" s="136" t="s">
        <v>37</v>
      </c>
      <c r="B9" s="112" t="s">
        <v>142</v>
      </c>
      <c r="C9" s="113" t="s">
        <v>18</v>
      </c>
      <c r="D9" s="113"/>
      <c r="E9" s="113"/>
      <c r="F9" s="113"/>
      <c r="G9" s="61">
        <f>SUM(G10:G15)</f>
        <v>835</v>
      </c>
      <c r="H9" s="61">
        <f>SUM(H10:H15)</f>
        <v>0</v>
      </c>
      <c r="I9" s="114">
        <f t="shared" ref="I9:I15" si="2">H9/G9</f>
        <v>0</v>
      </c>
    </row>
    <row r="10" spans="1:9" ht="22.5" x14ac:dyDescent="0.2">
      <c r="A10" s="137" t="s">
        <v>215</v>
      </c>
      <c r="B10" s="115" t="s">
        <v>214</v>
      </c>
      <c r="C10" s="106" t="s">
        <v>18</v>
      </c>
      <c r="D10" s="106" t="s">
        <v>19</v>
      </c>
      <c r="E10" s="106" t="s">
        <v>33</v>
      </c>
      <c r="F10" s="106" t="s">
        <v>24</v>
      </c>
      <c r="G10" s="107">
        <v>50</v>
      </c>
      <c r="H10" s="107">
        <v>0</v>
      </c>
      <c r="I10" s="108">
        <f t="shared" si="2"/>
        <v>0</v>
      </c>
    </row>
    <row r="11" spans="1:9" ht="22.5" x14ac:dyDescent="0.2">
      <c r="A11" s="137" t="s">
        <v>217</v>
      </c>
      <c r="B11" s="115" t="s">
        <v>323</v>
      </c>
      <c r="C11" s="106" t="s">
        <v>18</v>
      </c>
      <c r="D11" s="106" t="s">
        <v>19</v>
      </c>
      <c r="E11" s="106" t="s">
        <v>325</v>
      </c>
      <c r="F11" s="106" t="s">
        <v>24</v>
      </c>
      <c r="G11" s="107">
        <v>60</v>
      </c>
      <c r="H11" s="107">
        <v>0</v>
      </c>
      <c r="I11" s="108">
        <f t="shared" si="2"/>
        <v>0</v>
      </c>
    </row>
    <row r="12" spans="1:9" ht="22.5" x14ac:dyDescent="0.2">
      <c r="A12" s="137" t="s">
        <v>219</v>
      </c>
      <c r="B12" s="115" t="s">
        <v>216</v>
      </c>
      <c r="C12" s="106" t="s">
        <v>18</v>
      </c>
      <c r="D12" s="106" t="s">
        <v>19</v>
      </c>
      <c r="E12" s="106" t="s">
        <v>143</v>
      </c>
      <c r="F12" s="106" t="s">
        <v>24</v>
      </c>
      <c r="G12" s="107">
        <v>100</v>
      </c>
      <c r="H12" s="107">
        <v>0</v>
      </c>
      <c r="I12" s="108">
        <f t="shared" si="2"/>
        <v>0</v>
      </c>
    </row>
    <row r="13" spans="1:9" ht="16.5" customHeight="1" x14ac:dyDescent="0.2">
      <c r="A13" s="138" t="s">
        <v>221</v>
      </c>
      <c r="B13" s="116" t="s">
        <v>218</v>
      </c>
      <c r="C13" s="106" t="s">
        <v>18</v>
      </c>
      <c r="D13" s="106" t="s">
        <v>19</v>
      </c>
      <c r="E13" s="106" t="s">
        <v>144</v>
      </c>
      <c r="F13" s="106" t="s">
        <v>24</v>
      </c>
      <c r="G13" s="107">
        <v>500</v>
      </c>
      <c r="H13" s="107">
        <v>0</v>
      </c>
      <c r="I13" s="108">
        <f t="shared" si="2"/>
        <v>0</v>
      </c>
    </row>
    <row r="14" spans="1:9" ht="16.5" customHeight="1" x14ac:dyDescent="0.2">
      <c r="A14" s="139"/>
      <c r="B14" s="117"/>
      <c r="C14" s="106" t="s">
        <v>18</v>
      </c>
      <c r="D14" s="106" t="s">
        <v>19</v>
      </c>
      <c r="E14" s="106" t="s">
        <v>144</v>
      </c>
      <c r="F14" s="106" t="s">
        <v>81</v>
      </c>
      <c r="G14" s="107">
        <v>40</v>
      </c>
      <c r="H14" s="107">
        <v>0</v>
      </c>
      <c r="I14" s="108">
        <f t="shared" si="2"/>
        <v>0</v>
      </c>
    </row>
    <row r="15" spans="1:9" ht="33.75" x14ac:dyDescent="0.2">
      <c r="A15" s="137" t="s">
        <v>324</v>
      </c>
      <c r="B15" s="115" t="s">
        <v>220</v>
      </c>
      <c r="C15" s="106" t="s">
        <v>18</v>
      </c>
      <c r="D15" s="106" t="s">
        <v>19</v>
      </c>
      <c r="E15" s="106" t="s">
        <v>222</v>
      </c>
      <c r="F15" s="106" t="s">
        <v>24</v>
      </c>
      <c r="G15" s="107">
        <v>85</v>
      </c>
      <c r="H15" s="107">
        <v>0</v>
      </c>
      <c r="I15" s="108">
        <f t="shared" si="2"/>
        <v>0</v>
      </c>
    </row>
    <row r="16" spans="1:9" x14ac:dyDescent="0.2">
      <c r="A16" s="136" t="s">
        <v>38</v>
      </c>
      <c r="B16" s="118" t="s">
        <v>145</v>
      </c>
      <c r="C16" s="119" t="s">
        <v>18</v>
      </c>
      <c r="D16" s="119"/>
      <c r="E16" s="113"/>
      <c r="F16" s="113"/>
      <c r="G16" s="61">
        <f>G17+G18</f>
        <v>600</v>
      </c>
      <c r="H16" s="61">
        <f>H17+H18</f>
        <v>70</v>
      </c>
      <c r="I16" s="114">
        <f t="shared" ref="I16" si="3">H16/G16</f>
        <v>0.11666666666666667</v>
      </c>
    </row>
    <row r="17" spans="1:9" ht="22.5" x14ac:dyDescent="0.2">
      <c r="A17" s="137" t="s">
        <v>223</v>
      </c>
      <c r="B17" s="115" t="s">
        <v>285</v>
      </c>
      <c r="C17" s="106" t="s">
        <v>18</v>
      </c>
      <c r="D17" s="106" t="s">
        <v>19</v>
      </c>
      <c r="E17" s="106" t="s">
        <v>32</v>
      </c>
      <c r="F17" s="106" t="s">
        <v>24</v>
      </c>
      <c r="G17" s="107">
        <v>300</v>
      </c>
      <c r="H17" s="107">
        <v>70</v>
      </c>
      <c r="I17" s="108">
        <f>H17/G17</f>
        <v>0.23333333333333334</v>
      </c>
    </row>
    <row r="18" spans="1:9" ht="56.25" x14ac:dyDescent="0.2">
      <c r="A18" s="137" t="s">
        <v>224</v>
      </c>
      <c r="B18" s="115" t="s">
        <v>286</v>
      </c>
      <c r="C18" s="106" t="s">
        <v>18</v>
      </c>
      <c r="D18" s="106" t="s">
        <v>19</v>
      </c>
      <c r="E18" s="106" t="s">
        <v>146</v>
      </c>
      <c r="F18" s="106" t="s">
        <v>24</v>
      </c>
      <c r="G18" s="107">
        <v>300</v>
      </c>
      <c r="H18" s="107">
        <v>0</v>
      </c>
      <c r="I18" s="108">
        <f>H18/G18</f>
        <v>0</v>
      </c>
    </row>
    <row r="19" spans="1:9" x14ac:dyDescent="0.2">
      <c r="A19" s="140" t="s">
        <v>147</v>
      </c>
      <c r="B19" s="120" t="s">
        <v>148</v>
      </c>
      <c r="C19" s="113" t="s">
        <v>18</v>
      </c>
      <c r="D19" s="113"/>
      <c r="E19" s="113"/>
      <c r="F19" s="113"/>
      <c r="G19" s="61">
        <f>SUM(G20:G23)</f>
        <v>9009.2000000000007</v>
      </c>
      <c r="H19" s="61">
        <f>SUM(H20:H23)</f>
        <v>0</v>
      </c>
      <c r="I19" s="114">
        <f t="shared" ref="I19:I20" si="4">H19/G19</f>
        <v>0</v>
      </c>
    </row>
    <row r="20" spans="1:9" x14ac:dyDescent="0.2">
      <c r="A20" s="138" t="s">
        <v>306</v>
      </c>
      <c r="B20" s="116" t="s">
        <v>307</v>
      </c>
      <c r="C20" s="106" t="s">
        <v>18</v>
      </c>
      <c r="D20" s="106" t="s">
        <v>19</v>
      </c>
      <c r="E20" s="106" t="s">
        <v>149</v>
      </c>
      <c r="F20" s="106" t="s">
        <v>24</v>
      </c>
      <c r="G20" s="107">
        <v>671</v>
      </c>
      <c r="H20" s="107">
        <v>0</v>
      </c>
      <c r="I20" s="108">
        <f t="shared" si="4"/>
        <v>0</v>
      </c>
    </row>
    <row r="21" spans="1:9" ht="12.75" customHeight="1" x14ac:dyDescent="0.2">
      <c r="A21" s="139"/>
      <c r="B21" s="117"/>
      <c r="C21" s="106" t="s">
        <v>18</v>
      </c>
      <c r="D21" s="106" t="s">
        <v>19</v>
      </c>
      <c r="E21" s="106" t="s">
        <v>34</v>
      </c>
      <c r="F21" s="106" t="s">
        <v>24</v>
      </c>
      <c r="G21" s="107">
        <v>5011.3</v>
      </c>
      <c r="H21" s="107">
        <v>0</v>
      </c>
      <c r="I21" s="108">
        <f t="shared" ref="I21:I115" si="5">H21/G21</f>
        <v>0</v>
      </c>
    </row>
    <row r="22" spans="1:9" ht="21.75" customHeight="1" x14ac:dyDescent="0.2">
      <c r="A22" s="138" t="s">
        <v>226</v>
      </c>
      <c r="B22" s="116" t="s">
        <v>225</v>
      </c>
      <c r="C22" s="106" t="s">
        <v>18</v>
      </c>
      <c r="D22" s="106" t="s">
        <v>19</v>
      </c>
      <c r="E22" s="106" t="s">
        <v>339</v>
      </c>
      <c r="F22" s="106" t="s">
        <v>24</v>
      </c>
      <c r="G22" s="107">
        <v>2684.9</v>
      </c>
      <c r="H22" s="107">
        <v>0</v>
      </c>
      <c r="I22" s="108">
        <f t="shared" si="5"/>
        <v>0</v>
      </c>
    </row>
    <row r="23" spans="1:9" x14ac:dyDescent="0.2">
      <c r="A23" s="139"/>
      <c r="B23" s="117"/>
      <c r="C23" s="106" t="s">
        <v>18</v>
      </c>
      <c r="D23" s="106" t="s">
        <v>19</v>
      </c>
      <c r="E23" s="106" t="s">
        <v>150</v>
      </c>
      <c r="F23" s="106" t="s">
        <v>24</v>
      </c>
      <c r="G23" s="107">
        <v>642</v>
      </c>
      <c r="H23" s="107">
        <v>0</v>
      </c>
      <c r="I23" s="108">
        <f>H23/G23</f>
        <v>0</v>
      </c>
    </row>
    <row r="24" spans="1:9" ht="18" customHeight="1" x14ac:dyDescent="0.2">
      <c r="A24" s="136" t="s">
        <v>39</v>
      </c>
      <c r="B24" s="118" t="s">
        <v>151</v>
      </c>
      <c r="C24" s="113" t="s">
        <v>18</v>
      </c>
      <c r="D24" s="113"/>
      <c r="E24" s="113"/>
      <c r="F24" s="113"/>
      <c r="G24" s="61">
        <f>SUM(G25:G26)</f>
        <v>2980.1</v>
      </c>
      <c r="H24" s="61">
        <f>SUM(H25:H26)</f>
        <v>0</v>
      </c>
      <c r="I24" s="114">
        <f t="shared" ref="I24" si="6">H24/G24</f>
        <v>0</v>
      </c>
    </row>
    <row r="25" spans="1:9" ht="33.75" x14ac:dyDescent="0.2">
      <c r="A25" s="137" t="s">
        <v>228</v>
      </c>
      <c r="B25" s="48" t="s">
        <v>340</v>
      </c>
      <c r="C25" s="106" t="s">
        <v>18</v>
      </c>
      <c r="D25" s="106" t="s">
        <v>21</v>
      </c>
      <c r="E25" s="106" t="s">
        <v>341</v>
      </c>
      <c r="F25" s="106" t="s">
        <v>24</v>
      </c>
      <c r="G25" s="107">
        <v>2590.1</v>
      </c>
      <c r="H25" s="107">
        <v>0</v>
      </c>
      <c r="I25" s="108">
        <f>H25/G25</f>
        <v>0</v>
      </c>
    </row>
    <row r="26" spans="1:9" ht="27" customHeight="1" x14ac:dyDescent="0.2">
      <c r="A26" s="137" t="s">
        <v>342</v>
      </c>
      <c r="B26" s="48" t="s">
        <v>227</v>
      </c>
      <c r="C26" s="106" t="s">
        <v>18</v>
      </c>
      <c r="D26" s="106" t="s">
        <v>19</v>
      </c>
      <c r="E26" s="106" t="s">
        <v>152</v>
      </c>
      <c r="F26" s="106" t="s">
        <v>24</v>
      </c>
      <c r="G26" s="107">
        <v>390</v>
      </c>
      <c r="H26" s="107">
        <v>0</v>
      </c>
      <c r="I26" s="108">
        <f>H26/G26</f>
        <v>0</v>
      </c>
    </row>
    <row r="27" spans="1:9" ht="12.75" customHeight="1" x14ac:dyDescent="0.2">
      <c r="A27" s="140" t="s">
        <v>40</v>
      </c>
      <c r="B27" s="120" t="s">
        <v>10</v>
      </c>
      <c r="C27" s="119" t="s">
        <v>18</v>
      </c>
      <c r="D27" s="119"/>
      <c r="E27" s="119"/>
      <c r="F27" s="119"/>
      <c r="G27" s="121">
        <f>SUM(G28:G30)</f>
        <v>6770</v>
      </c>
      <c r="H27" s="121">
        <f>SUM(H28:H30)</f>
        <v>246.5</v>
      </c>
      <c r="I27" s="122">
        <f t="shared" ref="I27:I28" si="7">H27/G27</f>
        <v>3.6410635155096009E-2</v>
      </c>
    </row>
    <row r="28" spans="1:9" ht="22.5" x14ac:dyDescent="0.2">
      <c r="A28" s="137" t="s">
        <v>230</v>
      </c>
      <c r="B28" s="123" t="s">
        <v>329</v>
      </c>
      <c r="C28" s="124" t="s">
        <v>18</v>
      </c>
      <c r="D28" s="124" t="s">
        <v>21</v>
      </c>
      <c r="E28" s="124" t="s">
        <v>331</v>
      </c>
      <c r="F28" s="124" t="s">
        <v>24</v>
      </c>
      <c r="G28" s="125">
        <v>4900</v>
      </c>
      <c r="H28" s="125">
        <v>0</v>
      </c>
      <c r="I28" s="108">
        <f t="shared" si="7"/>
        <v>0</v>
      </c>
    </row>
    <row r="29" spans="1:9" ht="22.5" x14ac:dyDescent="0.2">
      <c r="A29" s="137" t="s">
        <v>232</v>
      </c>
      <c r="B29" s="48" t="s">
        <v>229</v>
      </c>
      <c r="C29" s="106" t="s">
        <v>18</v>
      </c>
      <c r="D29" s="106" t="s">
        <v>21</v>
      </c>
      <c r="E29" s="106" t="s">
        <v>153</v>
      </c>
      <c r="F29" s="106" t="s">
        <v>24</v>
      </c>
      <c r="G29" s="109">
        <v>1000</v>
      </c>
      <c r="H29" s="109">
        <v>246.5</v>
      </c>
      <c r="I29" s="108">
        <f>H29/G29</f>
        <v>0.2465</v>
      </c>
    </row>
    <row r="30" spans="1:9" ht="22.5" x14ac:dyDescent="0.2">
      <c r="A30" s="56" t="s">
        <v>330</v>
      </c>
      <c r="B30" s="48" t="s">
        <v>231</v>
      </c>
      <c r="C30" s="72" t="s">
        <v>18</v>
      </c>
      <c r="D30" s="72" t="s">
        <v>21</v>
      </c>
      <c r="E30" s="72" t="s">
        <v>154</v>
      </c>
      <c r="F30" s="72" t="s">
        <v>24</v>
      </c>
      <c r="G30" s="126">
        <v>870</v>
      </c>
      <c r="H30" s="126">
        <v>0</v>
      </c>
      <c r="I30" s="127">
        <f>H30/G30</f>
        <v>0</v>
      </c>
    </row>
    <row r="31" spans="1:9" ht="24.75" customHeight="1" x14ac:dyDescent="0.2">
      <c r="A31" s="140" t="s">
        <v>41</v>
      </c>
      <c r="B31" s="120" t="s">
        <v>233</v>
      </c>
      <c r="C31" s="113" t="s">
        <v>18</v>
      </c>
      <c r="D31" s="113"/>
      <c r="E31" s="113"/>
      <c r="F31" s="113"/>
      <c r="G31" s="61">
        <f>SUM(G32:G36)</f>
        <v>8663.2000000000007</v>
      </c>
      <c r="H31" s="61">
        <f>SUM(H32:H36)</f>
        <v>341.59999999999997</v>
      </c>
      <c r="I31" s="114">
        <f t="shared" ref="I31" si="8">H31/G31</f>
        <v>3.9431157078215893E-2</v>
      </c>
    </row>
    <row r="32" spans="1:9" x14ac:dyDescent="0.2">
      <c r="A32" s="141" t="s">
        <v>235</v>
      </c>
      <c r="B32" s="128" t="s">
        <v>234</v>
      </c>
      <c r="C32" s="106" t="s">
        <v>18</v>
      </c>
      <c r="D32" s="106" t="s">
        <v>21</v>
      </c>
      <c r="E32" s="106" t="s">
        <v>156</v>
      </c>
      <c r="F32" s="106" t="s">
        <v>26</v>
      </c>
      <c r="G32" s="107">
        <v>600</v>
      </c>
      <c r="H32" s="107">
        <v>8.5</v>
      </c>
      <c r="I32" s="108">
        <f>H32/G32</f>
        <v>1.4166666666666666E-2</v>
      </c>
    </row>
    <row r="33" spans="1:10" x14ac:dyDescent="0.2">
      <c r="A33" s="141"/>
      <c r="B33" s="129"/>
      <c r="C33" s="106" t="s">
        <v>18</v>
      </c>
      <c r="D33" s="106" t="s">
        <v>27</v>
      </c>
      <c r="E33" s="106" t="s">
        <v>155</v>
      </c>
      <c r="F33" s="106" t="s">
        <v>24</v>
      </c>
      <c r="G33" s="107">
        <v>3370.6</v>
      </c>
      <c r="H33" s="107">
        <v>67.8</v>
      </c>
      <c r="I33" s="108">
        <f t="shared" ref="I33:I43" si="9">H33/G33</f>
        <v>2.0115113036254673E-2</v>
      </c>
    </row>
    <row r="34" spans="1:10" x14ac:dyDescent="0.2">
      <c r="A34" s="141"/>
      <c r="B34" s="129"/>
      <c r="C34" s="106" t="s">
        <v>18</v>
      </c>
      <c r="D34" s="106" t="s">
        <v>21</v>
      </c>
      <c r="E34" s="106" t="s">
        <v>155</v>
      </c>
      <c r="F34" s="106" t="s">
        <v>24</v>
      </c>
      <c r="G34" s="107">
        <v>3920</v>
      </c>
      <c r="H34" s="107">
        <v>260.39999999999998</v>
      </c>
      <c r="I34" s="108">
        <f t="shared" si="9"/>
        <v>6.642857142857142E-2</v>
      </c>
    </row>
    <row r="35" spans="1:10" x14ac:dyDescent="0.2">
      <c r="A35" s="141"/>
      <c r="B35" s="129"/>
      <c r="C35" s="106" t="s">
        <v>18</v>
      </c>
      <c r="D35" s="106" t="s">
        <v>17</v>
      </c>
      <c r="E35" s="106" t="s">
        <v>155</v>
      </c>
      <c r="F35" s="106" t="s">
        <v>24</v>
      </c>
      <c r="G35" s="107">
        <v>258</v>
      </c>
      <c r="H35" s="107">
        <v>4.9000000000000004</v>
      </c>
      <c r="I35" s="108">
        <f t="shared" ref="I35" si="10">H35/G35</f>
        <v>1.8992248062015504E-2</v>
      </c>
    </row>
    <row r="36" spans="1:10" x14ac:dyDescent="0.2">
      <c r="A36" s="141"/>
      <c r="B36" s="130"/>
      <c r="C36" s="106" t="s">
        <v>18</v>
      </c>
      <c r="D36" s="106" t="s">
        <v>21</v>
      </c>
      <c r="E36" s="106" t="s">
        <v>298</v>
      </c>
      <c r="F36" s="106" t="s">
        <v>24</v>
      </c>
      <c r="G36" s="107">
        <v>514.6</v>
      </c>
      <c r="H36" s="107">
        <v>0</v>
      </c>
      <c r="I36" s="108">
        <f t="shared" si="9"/>
        <v>0</v>
      </c>
    </row>
    <row r="37" spans="1:10" ht="27" customHeight="1" x14ac:dyDescent="0.2">
      <c r="A37" s="20" t="s">
        <v>42</v>
      </c>
      <c r="B37" s="120" t="s">
        <v>205</v>
      </c>
      <c r="C37" s="113" t="s">
        <v>18</v>
      </c>
      <c r="D37" s="113"/>
      <c r="E37" s="113"/>
      <c r="F37" s="113"/>
      <c r="G37" s="61">
        <f>SUM(G38:G43)</f>
        <v>39580.1</v>
      </c>
      <c r="H37" s="61">
        <f>SUM(H38:H43)</f>
        <v>0</v>
      </c>
      <c r="I37" s="114">
        <f t="shared" si="9"/>
        <v>0</v>
      </c>
    </row>
    <row r="38" spans="1:10" ht="16.5" customHeight="1" x14ac:dyDescent="0.2">
      <c r="A38" s="88" t="s">
        <v>237</v>
      </c>
      <c r="B38" s="116" t="s">
        <v>236</v>
      </c>
      <c r="C38" s="106" t="s">
        <v>18</v>
      </c>
      <c r="D38" s="106" t="s">
        <v>27</v>
      </c>
      <c r="E38" s="106" t="s">
        <v>311</v>
      </c>
      <c r="F38" s="106" t="s">
        <v>24</v>
      </c>
      <c r="G38" s="107">
        <v>2124.5</v>
      </c>
      <c r="H38" s="109">
        <v>0</v>
      </c>
      <c r="I38" s="108">
        <f t="shared" ref="I38" si="11">H38/G38</f>
        <v>0</v>
      </c>
    </row>
    <row r="39" spans="1:10" ht="16.5" customHeight="1" x14ac:dyDescent="0.2">
      <c r="A39" s="79"/>
      <c r="B39" s="131"/>
      <c r="C39" s="106" t="s">
        <v>18</v>
      </c>
      <c r="D39" s="106" t="s">
        <v>21</v>
      </c>
      <c r="E39" s="106" t="s">
        <v>311</v>
      </c>
      <c r="F39" s="106" t="s">
        <v>24</v>
      </c>
      <c r="G39" s="107">
        <v>3109.6</v>
      </c>
      <c r="H39" s="109">
        <v>0</v>
      </c>
      <c r="I39" s="108">
        <f t="shared" ref="I39" si="12">H39/G39</f>
        <v>0</v>
      </c>
    </row>
    <row r="40" spans="1:10" ht="16.5" customHeight="1" x14ac:dyDescent="0.2">
      <c r="A40" s="79"/>
      <c r="B40" s="131"/>
      <c r="C40" s="106" t="s">
        <v>18</v>
      </c>
      <c r="D40" s="106" t="s">
        <v>28</v>
      </c>
      <c r="E40" s="106" t="s">
        <v>311</v>
      </c>
      <c r="F40" s="106" t="s">
        <v>72</v>
      </c>
      <c r="G40" s="107">
        <v>2270</v>
      </c>
      <c r="H40" s="109">
        <v>0</v>
      </c>
      <c r="I40" s="108">
        <f t="shared" ref="I40:I42" si="13">H40/G40</f>
        <v>0</v>
      </c>
    </row>
    <row r="41" spans="1:10" ht="16.5" customHeight="1" x14ac:dyDescent="0.2">
      <c r="A41" s="79"/>
      <c r="B41" s="131"/>
      <c r="C41" s="106" t="s">
        <v>18</v>
      </c>
      <c r="D41" s="106" t="s">
        <v>17</v>
      </c>
      <c r="E41" s="106" t="s">
        <v>311</v>
      </c>
      <c r="F41" s="106" t="s">
        <v>24</v>
      </c>
      <c r="G41" s="107">
        <v>161.1</v>
      </c>
      <c r="H41" s="109">
        <v>0</v>
      </c>
      <c r="I41" s="108">
        <f t="shared" si="13"/>
        <v>0</v>
      </c>
    </row>
    <row r="42" spans="1:10" ht="16.5" customHeight="1" x14ac:dyDescent="0.2">
      <c r="A42" s="79"/>
      <c r="B42" s="131"/>
      <c r="C42" s="106" t="s">
        <v>18</v>
      </c>
      <c r="D42" s="106" t="s">
        <v>27</v>
      </c>
      <c r="E42" s="106" t="s">
        <v>299</v>
      </c>
      <c r="F42" s="106" t="s">
        <v>24</v>
      </c>
      <c r="G42" s="107">
        <v>15957.5</v>
      </c>
      <c r="H42" s="109">
        <v>0</v>
      </c>
      <c r="I42" s="108">
        <f t="shared" si="13"/>
        <v>0</v>
      </c>
    </row>
    <row r="43" spans="1:10" ht="16.5" customHeight="1" x14ac:dyDescent="0.2">
      <c r="A43" s="80"/>
      <c r="B43" s="117"/>
      <c r="C43" s="106" t="s">
        <v>18</v>
      </c>
      <c r="D43" s="106" t="s">
        <v>21</v>
      </c>
      <c r="E43" s="106" t="s">
        <v>299</v>
      </c>
      <c r="F43" s="106" t="s">
        <v>24</v>
      </c>
      <c r="G43" s="107">
        <v>15957.4</v>
      </c>
      <c r="H43" s="109">
        <v>0</v>
      </c>
      <c r="I43" s="108">
        <f t="shared" si="9"/>
        <v>0</v>
      </c>
    </row>
    <row r="44" spans="1:10" ht="22.5" customHeight="1" x14ac:dyDescent="0.2">
      <c r="A44" s="20" t="s">
        <v>43</v>
      </c>
      <c r="B44" s="120" t="s">
        <v>35</v>
      </c>
      <c r="C44" s="113" t="s">
        <v>18</v>
      </c>
      <c r="D44" s="113"/>
      <c r="E44" s="113"/>
      <c r="F44" s="113"/>
      <c r="G44" s="61">
        <f>SUM(G45:G75)</f>
        <v>1193848.4000000004</v>
      </c>
      <c r="H44" s="61">
        <f>SUM(H45:H75)</f>
        <v>147938.29999999999</v>
      </c>
      <c r="I44" s="114">
        <f t="shared" ref="I44:I45" si="14">H44/G44</f>
        <v>0.12391715732081221</v>
      </c>
      <c r="J44" s="51"/>
    </row>
    <row r="45" spans="1:10" ht="16.5" customHeight="1" x14ac:dyDescent="0.2">
      <c r="A45" s="85" t="s">
        <v>239</v>
      </c>
      <c r="B45" s="132" t="s">
        <v>238</v>
      </c>
      <c r="C45" s="72" t="s">
        <v>18</v>
      </c>
      <c r="D45" s="72" t="s">
        <v>19</v>
      </c>
      <c r="E45" s="72" t="s">
        <v>157</v>
      </c>
      <c r="F45" s="72" t="s">
        <v>25</v>
      </c>
      <c r="G45" s="133">
        <v>4325.8999999999996</v>
      </c>
      <c r="H45" s="133">
        <v>1089.3</v>
      </c>
      <c r="I45" s="108">
        <f t="shared" si="14"/>
        <v>0.2518088721422132</v>
      </c>
      <c r="J45" s="52"/>
    </row>
    <row r="46" spans="1:10" x14ac:dyDescent="0.2">
      <c r="A46" s="85"/>
      <c r="B46" s="134"/>
      <c r="C46" s="106" t="s">
        <v>18</v>
      </c>
      <c r="D46" s="106" t="s">
        <v>19</v>
      </c>
      <c r="E46" s="106" t="s">
        <v>159</v>
      </c>
      <c r="F46" s="106" t="s">
        <v>25</v>
      </c>
      <c r="G46" s="107">
        <v>33959.300000000003</v>
      </c>
      <c r="H46" s="107">
        <v>7583.2</v>
      </c>
      <c r="I46" s="108">
        <f t="shared" ref="I46" si="15">H46/G46</f>
        <v>0.22330260046585174</v>
      </c>
      <c r="J46" s="52"/>
    </row>
    <row r="47" spans="1:10" x14ac:dyDescent="0.2">
      <c r="A47" s="85"/>
      <c r="B47" s="134"/>
      <c r="C47" s="106" t="s">
        <v>18</v>
      </c>
      <c r="D47" s="106" t="s">
        <v>19</v>
      </c>
      <c r="E47" s="106" t="s">
        <v>159</v>
      </c>
      <c r="F47" s="106" t="s">
        <v>24</v>
      </c>
      <c r="G47" s="107">
        <v>3776.4</v>
      </c>
      <c r="H47" s="107">
        <v>622</v>
      </c>
      <c r="I47" s="108">
        <f t="shared" ref="I47:I50" si="16">H47/G47</f>
        <v>0.1647071284821523</v>
      </c>
      <c r="J47" s="52"/>
    </row>
    <row r="48" spans="1:10" x14ac:dyDescent="0.2">
      <c r="A48" s="85"/>
      <c r="B48" s="134"/>
      <c r="C48" s="106" t="s">
        <v>18</v>
      </c>
      <c r="D48" s="106" t="s">
        <v>19</v>
      </c>
      <c r="E48" s="106" t="s">
        <v>159</v>
      </c>
      <c r="F48" s="106" t="s">
        <v>23</v>
      </c>
      <c r="G48" s="107">
        <v>130</v>
      </c>
      <c r="H48" s="107">
        <v>2.1</v>
      </c>
      <c r="I48" s="108">
        <f t="shared" si="16"/>
        <v>1.6153846153846154E-2</v>
      </c>
      <c r="J48" s="52"/>
    </row>
    <row r="49" spans="1:10" x14ac:dyDescent="0.2">
      <c r="A49" s="85"/>
      <c r="B49" s="134"/>
      <c r="C49" s="106" t="s">
        <v>18</v>
      </c>
      <c r="D49" s="106" t="s">
        <v>30</v>
      </c>
      <c r="E49" s="106" t="s">
        <v>343</v>
      </c>
      <c r="F49" s="106" t="s">
        <v>24</v>
      </c>
      <c r="G49" s="107">
        <v>3</v>
      </c>
      <c r="H49" s="107">
        <v>0</v>
      </c>
      <c r="I49" s="108">
        <f t="shared" ref="I49" si="17">H49/G49</f>
        <v>0</v>
      </c>
      <c r="J49" s="52"/>
    </row>
    <row r="50" spans="1:10" x14ac:dyDescent="0.2">
      <c r="A50" s="85"/>
      <c r="B50" s="134"/>
      <c r="C50" s="106" t="s">
        <v>18</v>
      </c>
      <c r="D50" s="106" t="s">
        <v>19</v>
      </c>
      <c r="E50" s="106" t="s">
        <v>158</v>
      </c>
      <c r="F50" s="106" t="s">
        <v>25</v>
      </c>
      <c r="G50" s="107">
        <v>14875</v>
      </c>
      <c r="H50" s="107">
        <v>1356.3</v>
      </c>
      <c r="I50" s="108">
        <f t="shared" si="16"/>
        <v>9.1179831932773112E-2</v>
      </c>
      <c r="J50" s="52"/>
    </row>
    <row r="51" spans="1:10" ht="12.75" customHeight="1" x14ac:dyDescent="0.2">
      <c r="A51" s="88" t="s">
        <v>241</v>
      </c>
      <c r="B51" s="132" t="s">
        <v>240</v>
      </c>
      <c r="C51" s="106" t="s">
        <v>18</v>
      </c>
      <c r="D51" s="106" t="s">
        <v>27</v>
      </c>
      <c r="E51" s="106" t="s">
        <v>160</v>
      </c>
      <c r="F51" s="106" t="s">
        <v>25</v>
      </c>
      <c r="G51" s="107">
        <v>4.7</v>
      </c>
      <c r="H51" s="107">
        <v>4.7</v>
      </c>
      <c r="I51" s="108">
        <f>H51/G51</f>
        <v>1</v>
      </c>
      <c r="J51" s="52"/>
    </row>
    <row r="52" spans="1:10" ht="12.75" customHeight="1" x14ac:dyDescent="0.2">
      <c r="A52" s="79"/>
      <c r="B52" s="134"/>
      <c r="C52" s="106" t="s">
        <v>18</v>
      </c>
      <c r="D52" s="106" t="s">
        <v>27</v>
      </c>
      <c r="E52" s="106" t="s">
        <v>160</v>
      </c>
      <c r="F52" s="106" t="s">
        <v>24</v>
      </c>
      <c r="G52" s="107">
        <v>26476.5</v>
      </c>
      <c r="H52" s="107">
        <v>3102.8</v>
      </c>
      <c r="I52" s="108">
        <f t="shared" ref="I52" si="18">H52/G52</f>
        <v>0.11719071629558288</v>
      </c>
      <c r="J52" s="52"/>
    </row>
    <row r="53" spans="1:10" x14ac:dyDescent="0.2">
      <c r="A53" s="79"/>
      <c r="B53" s="134"/>
      <c r="C53" s="106" t="s">
        <v>18</v>
      </c>
      <c r="D53" s="106" t="s">
        <v>27</v>
      </c>
      <c r="E53" s="106" t="s">
        <v>160</v>
      </c>
      <c r="F53" s="106" t="s">
        <v>23</v>
      </c>
      <c r="G53" s="107">
        <v>351</v>
      </c>
      <c r="H53" s="107">
        <v>0</v>
      </c>
      <c r="I53" s="108">
        <f t="shared" ref="I53" si="19">H53/G53</f>
        <v>0</v>
      </c>
      <c r="J53" s="52"/>
    </row>
    <row r="54" spans="1:10" x14ac:dyDescent="0.2">
      <c r="A54" s="79"/>
      <c r="B54" s="134"/>
      <c r="C54" s="106" t="s">
        <v>18</v>
      </c>
      <c r="D54" s="106" t="s">
        <v>27</v>
      </c>
      <c r="E54" s="106" t="s">
        <v>161</v>
      </c>
      <c r="F54" s="106" t="s">
        <v>25</v>
      </c>
      <c r="G54" s="107">
        <v>225801.7</v>
      </c>
      <c r="H54" s="107">
        <v>27457.599999999999</v>
      </c>
      <c r="I54" s="108">
        <f t="shared" ref="I54" si="20">H54/G54</f>
        <v>0.12160050167912818</v>
      </c>
      <c r="J54" s="52"/>
    </row>
    <row r="55" spans="1:10" x14ac:dyDescent="0.2">
      <c r="A55" s="79"/>
      <c r="B55" s="134"/>
      <c r="C55" s="106" t="s">
        <v>18</v>
      </c>
      <c r="D55" s="106" t="s">
        <v>27</v>
      </c>
      <c r="E55" s="106" t="s">
        <v>161</v>
      </c>
      <c r="F55" s="106" t="s">
        <v>24</v>
      </c>
      <c r="G55" s="107">
        <v>1344</v>
      </c>
      <c r="H55" s="107">
        <v>0</v>
      </c>
      <c r="I55" s="108">
        <f t="shared" ref="I55" si="21">H55/G55</f>
        <v>0</v>
      </c>
      <c r="J55" s="52"/>
    </row>
    <row r="56" spans="1:10" ht="14.25" customHeight="1" x14ac:dyDescent="0.2">
      <c r="A56" s="88" t="s">
        <v>242</v>
      </c>
      <c r="B56" s="132" t="s">
        <v>243</v>
      </c>
      <c r="C56" s="106" t="s">
        <v>18</v>
      </c>
      <c r="D56" s="106" t="s">
        <v>21</v>
      </c>
      <c r="E56" s="106" t="s">
        <v>162</v>
      </c>
      <c r="F56" s="106" t="s">
        <v>25</v>
      </c>
      <c r="G56" s="107">
        <v>48.8</v>
      </c>
      <c r="H56" s="107">
        <v>0</v>
      </c>
      <c r="I56" s="108">
        <f t="shared" ref="I56:I57" si="22">H56/G56</f>
        <v>0</v>
      </c>
      <c r="J56" s="52"/>
    </row>
    <row r="57" spans="1:10" x14ac:dyDescent="0.2">
      <c r="A57" s="79"/>
      <c r="B57" s="134"/>
      <c r="C57" s="106" t="s">
        <v>18</v>
      </c>
      <c r="D57" s="106" t="s">
        <v>21</v>
      </c>
      <c r="E57" s="106" t="s">
        <v>162</v>
      </c>
      <c r="F57" s="106" t="s">
        <v>24</v>
      </c>
      <c r="G57" s="107">
        <v>63207.9</v>
      </c>
      <c r="H57" s="107">
        <v>12897.7</v>
      </c>
      <c r="I57" s="108">
        <f t="shared" si="22"/>
        <v>0.20405202514242682</v>
      </c>
      <c r="J57" s="52"/>
    </row>
    <row r="58" spans="1:10" x14ac:dyDescent="0.2">
      <c r="A58" s="79"/>
      <c r="B58" s="134"/>
      <c r="C58" s="106" t="s">
        <v>18</v>
      </c>
      <c r="D58" s="106" t="s">
        <v>21</v>
      </c>
      <c r="E58" s="106" t="s">
        <v>162</v>
      </c>
      <c r="F58" s="106" t="s">
        <v>23</v>
      </c>
      <c r="G58" s="107">
        <v>1244</v>
      </c>
      <c r="H58" s="107">
        <v>44.4</v>
      </c>
      <c r="I58" s="108">
        <f t="shared" ref="I58" si="23">H58/G58</f>
        <v>3.5691318327974272E-2</v>
      </c>
      <c r="J58" s="52"/>
    </row>
    <row r="59" spans="1:10" x14ac:dyDescent="0.2">
      <c r="A59" s="79"/>
      <c r="B59" s="134"/>
      <c r="C59" s="106" t="s">
        <v>18</v>
      </c>
      <c r="D59" s="106" t="s">
        <v>21</v>
      </c>
      <c r="E59" s="106" t="s">
        <v>308</v>
      </c>
      <c r="F59" s="106" t="s">
        <v>25</v>
      </c>
      <c r="G59" s="107">
        <v>40544.199999999997</v>
      </c>
      <c r="H59" s="107">
        <v>3208.6</v>
      </c>
      <c r="I59" s="108">
        <f t="shared" ref="I59" si="24">H59/G59</f>
        <v>7.9138323114033571E-2</v>
      </c>
      <c r="J59" s="52"/>
    </row>
    <row r="60" spans="1:10" x14ac:dyDescent="0.2">
      <c r="A60" s="79"/>
      <c r="B60" s="134"/>
      <c r="C60" s="106" t="s">
        <v>18</v>
      </c>
      <c r="D60" s="106" t="s">
        <v>21</v>
      </c>
      <c r="E60" s="106" t="s">
        <v>164</v>
      </c>
      <c r="F60" s="106" t="s">
        <v>25</v>
      </c>
      <c r="G60" s="107">
        <v>642237.69999999995</v>
      </c>
      <c r="H60" s="107">
        <v>74435.600000000006</v>
      </c>
      <c r="I60" s="108">
        <f t="shared" ref="I60" si="25">H60/G60</f>
        <v>0.11590039015149689</v>
      </c>
      <c r="J60" s="52"/>
    </row>
    <row r="61" spans="1:10" x14ac:dyDescent="0.2">
      <c r="A61" s="79"/>
      <c r="B61" s="134"/>
      <c r="C61" s="106" t="s">
        <v>18</v>
      </c>
      <c r="D61" s="106" t="s">
        <v>21</v>
      </c>
      <c r="E61" s="106" t="s">
        <v>164</v>
      </c>
      <c r="F61" s="106" t="s">
        <v>24</v>
      </c>
      <c r="G61" s="107">
        <v>8916</v>
      </c>
      <c r="H61" s="107">
        <v>90.4</v>
      </c>
      <c r="I61" s="108">
        <f t="shared" ref="I61" si="26">H61/G61</f>
        <v>1.0139075818752804E-2</v>
      </c>
      <c r="J61" s="52"/>
    </row>
    <row r="62" spans="1:10" x14ac:dyDescent="0.2">
      <c r="A62" s="79"/>
      <c r="B62" s="134"/>
      <c r="C62" s="106" t="s">
        <v>18</v>
      </c>
      <c r="D62" s="106" t="s">
        <v>36</v>
      </c>
      <c r="E62" s="106" t="s">
        <v>246</v>
      </c>
      <c r="F62" s="106" t="s">
        <v>24</v>
      </c>
      <c r="G62" s="107">
        <v>20393.099999999999</v>
      </c>
      <c r="H62" s="107">
        <v>3429</v>
      </c>
      <c r="I62" s="108">
        <f t="shared" ref="I62" si="27">H62/G62</f>
        <v>0.16814510790414405</v>
      </c>
      <c r="J62" s="52"/>
    </row>
    <row r="63" spans="1:10" x14ac:dyDescent="0.2">
      <c r="A63" s="79"/>
      <c r="B63" s="134"/>
      <c r="C63" s="106" t="s">
        <v>18</v>
      </c>
      <c r="D63" s="106" t="s">
        <v>21</v>
      </c>
      <c r="E63" s="106" t="s">
        <v>165</v>
      </c>
      <c r="F63" s="106" t="s">
        <v>24</v>
      </c>
      <c r="G63" s="107">
        <v>713.9</v>
      </c>
      <c r="H63" s="107">
        <v>45.6</v>
      </c>
      <c r="I63" s="108">
        <f t="shared" ref="I63" si="28">H63/G63</f>
        <v>6.3874492225801938E-2</v>
      </c>
      <c r="J63" s="52"/>
    </row>
    <row r="64" spans="1:10" x14ac:dyDescent="0.2">
      <c r="A64" s="79"/>
      <c r="B64" s="134"/>
      <c r="C64" s="106" t="s">
        <v>18</v>
      </c>
      <c r="D64" s="106" t="s">
        <v>21</v>
      </c>
      <c r="E64" s="106" t="s">
        <v>165</v>
      </c>
      <c r="F64" s="106" t="s">
        <v>81</v>
      </c>
      <c r="G64" s="107">
        <v>23.2</v>
      </c>
      <c r="H64" s="107">
        <v>2.1</v>
      </c>
      <c r="I64" s="108">
        <f t="shared" ref="I64" si="29">H64/G64</f>
        <v>9.0517241379310345E-2</v>
      </c>
      <c r="J64" s="52"/>
    </row>
    <row r="65" spans="1:10" x14ac:dyDescent="0.2">
      <c r="A65" s="79"/>
      <c r="B65" s="134"/>
      <c r="C65" s="106" t="s">
        <v>18</v>
      </c>
      <c r="D65" s="106" t="s">
        <v>36</v>
      </c>
      <c r="E65" s="106" t="s">
        <v>166</v>
      </c>
      <c r="F65" s="106" t="s">
        <v>24</v>
      </c>
      <c r="G65" s="107">
        <v>167.1</v>
      </c>
      <c r="H65" s="107">
        <v>7.6</v>
      </c>
      <c r="I65" s="108">
        <f t="shared" ref="I65:I66" si="30">H65/G65</f>
        <v>4.5481747456612806E-2</v>
      </c>
      <c r="J65" s="52"/>
    </row>
    <row r="66" spans="1:10" x14ac:dyDescent="0.2">
      <c r="A66" s="79"/>
      <c r="B66" s="134"/>
      <c r="C66" s="106" t="s">
        <v>18</v>
      </c>
      <c r="D66" s="106" t="s">
        <v>21</v>
      </c>
      <c r="E66" s="106" t="s">
        <v>163</v>
      </c>
      <c r="F66" s="106" t="s">
        <v>24</v>
      </c>
      <c r="G66" s="107">
        <v>24255.1</v>
      </c>
      <c r="H66" s="107">
        <v>7.3</v>
      </c>
      <c r="I66" s="108">
        <f t="shared" si="30"/>
        <v>3.0096763154965347E-4</v>
      </c>
      <c r="J66" s="52"/>
    </row>
    <row r="67" spans="1:10" x14ac:dyDescent="0.2">
      <c r="A67" s="79"/>
      <c r="B67" s="134"/>
      <c r="C67" s="106" t="s">
        <v>18</v>
      </c>
      <c r="D67" s="106" t="s">
        <v>21</v>
      </c>
      <c r="E67" s="106" t="s">
        <v>168</v>
      </c>
      <c r="F67" s="106" t="s">
        <v>24</v>
      </c>
      <c r="G67" s="107">
        <v>2009.1</v>
      </c>
      <c r="H67" s="107">
        <v>0</v>
      </c>
      <c r="I67" s="108">
        <f t="shared" ref="I67" si="31">H67/G67</f>
        <v>0</v>
      </c>
      <c r="J67" s="52"/>
    </row>
    <row r="68" spans="1:10" x14ac:dyDescent="0.2">
      <c r="A68" s="79"/>
      <c r="B68" s="134"/>
      <c r="C68" s="106" t="s">
        <v>18</v>
      </c>
      <c r="D68" s="106" t="s">
        <v>21</v>
      </c>
      <c r="E68" s="106" t="s">
        <v>167</v>
      </c>
      <c r="F68" s="106" t="s">
        <v>24</v>
      </c>
      <c r="G68" s="107">
        <v>11101.8</v>
      </c>
      <c r="H68" s="107">
        <v>1308.5</v>
      </c>
      <c r="I68" s="108">
        <f t="shared" ref="I68" si="32">H68/G68</f>
        <v>0.11786376983912519</v>
      </c>
      <c r="J68" s="52"/>
    </row>
    <row r="69" spans="1:10" x14ac:dyDescent="0.2">
      <c r="A69" s="85" t="s">
        <v>245</v>
      </c>
      <c r="B69" s="116" t="s">
        <v>244</v>
      </c>
      <c r="C69" s="106" t="s">
        <v>18</v>
      </c>
      <c r="D69" s="106" t="s">
        <v>28</v>
      </c>
      <c r="E69" s="106" t="s">
        <v>169</v>
      </c>
      <c r="F69" s="106" t="s">
        <v>26</v>
      </c>
      <c r="G69" s="107">
        <v>41849.1</v>
      </c>
      <c r="H69" s="107">
        <v>8008.9</v>
      </c>
      <c r="I69" s="108">
        <f t="shared" ref="I69" si="33">H69/G69</f>
        <v>0.19137568071953756</v>
      </c>
      <c r="J69" s="52"/>
    </row>
    <row r="70" spans="1:10" x14ac:dyDescent="0.2">
      <c r="A70" s="85"/>
      <c r="B70" s="117"/>
      <c r="C70" s="106" t="s">
        <v>18</v>
      </c>
      <c r="D70" s="106" t="s">
        <v>28</v>
      </c>
      <c r="E70" s="106" t="s">
        <v>170</v>
      </c>
      <c r="F70" s="106" t="s">
        <v>26</v>
      </c>
      <c r="G70" s="107">
        <v>14820</v>
      </c>
      <c r="H70" s="107">
        <v>1821</v>
      </c>
      <c r="I70" s="108">
        <f t="shared" ref="I70" si="34">H70/G70</f>
        <v>0.1228744939271255</v>
      </c>
      <c r="J70" s="52"/>
    </row>
    <row r="71" spans="1:10" x14ac:dyDescent="0.2">
      <c r="A71" s="79"/>
      <c r="B71" s="131"/>
      <c r="C71" s="106" t="s">
        <v>18</v>
      </c>
      <c r="D71" s="106" t="s">
        <v>19</v>
      </c>
      <c r="E71" s="106" t="s">
        <v>171</v>
      </c>
      <c r="F71" s="106" t="s">
        <v>25</v>
      </c>
      <c r="G71" s="107">
        <v>2118.6999999999998</v>
      </c>
      <c r="H71" s="107">
        <v>343.9</v>
      </c>
      <c r="I71" s="108">
        <f t="shared" ref="I71" si="35">H71/G71</f>
        <v>0.16231651484400811</v>
      </c>
      <c r="J71" s="52"/>
    </row>
    <row r="72" spans="1:10" ht="14.25" customHeight="1" x14ac:dyDescent="0.2">
      <c r="A72" s="79"/>
      <c r="B72" s="131"/>
      <c r="C72" s="106" t="s">
        <v>18</v>
      </c>
      <c r="D72" s="106" t="s">
        <v>19</v>
      </c>
      <c r="E72" s="106" t="s">
        <v>171</v>
      </c>
      <c r="F72" s="106" t="s">
        <v>24</v>
      </c>
      <c r="G72" s="107">
        <v>1920.9</v>
      </c>
      <c r="H72" s="107">
        <v>407.9</v>
      </c>
      <c r="I72" s="108">
        <f t="shared" ref="I72" si="36">H72/G72</f>
        <v>0.21234837836430837</v>
      </c>
      <c r="J72" s="52"/>
    </row>
    <row r="73" spans="1:10" ht="18" customHeight="1" x14ac:dyDescent="0.2">
      <c r="A73" s="79"/>
      <c r="B73" s="131"/>
      <c r="C73" s="106" t="s">
        <v>18</v>
      </c>
      <c r="D73" s="106" t="s">
        <v>19</v>
      </c>
      <c r="E73" s="106" t="s">
        <v>171</v>
      </c>
      <c r="F73" s="106" t="s">
        <v>23</v>
      </c>
      <c r="G73" s="107">
        <v>59</v>
      </c>
      <c r="H73" s="107">
        <v>0</v>
      </c>
      <c r="I73" s="108">
        <f t="shared" ref="I73:I74" si="37">H73/G73</f>
        <v>0</v>
      </c>
      <c r="J73" s="52"/>
    </row>
    <row r="74" spans="1:10" ht="15.75" customHeight="1" x14ac:dyDescent="0.2">
      <c r="A74" s="80"/>
      <c r="B74" s="117"/>
      <c r="C74" s="106" t="s">
        <v>18</v>
      </c>
      <c r="D74" s="106" t="s">
        <v>19</v>
      </c>
      <c r="E74" s="106" t="s">
        <v>172</v>
      </c>
      <c r="F74" s="106" t="s">
        <v>25</v>
      </c>
      <c r="G74" s="107">
        <v>867</v>
      </c>
      <c r="H74" s="107">
        <v>128.69999999999999</v>
      </c>
      <c r="I74" s="108">
        <f t="shared" si="37"/>
        <v>0.14844290657439446</v>
      </c>
      <c r="J74" s="52"/>
    </row>
    <row r="75" spans="1:10" ht="58.5" customHeight="1" x14ac:dyDescent="0.2">
      <c r="A75" s="67" t="s">
        <v>326</v>
      </c>
      <c r="B75" s="135" t="s">
        <v>327</v>
      </c>
      <c r="C75" s="106" t="s">
        <v>18</v>
      </c>
      <c r="D75" s="106" t="s">
        <v>19</v>
      </c>
      <c r="E75" s="106" t="s">
        <v>344</v>
      </c>
      <c r="F75" s="106" t="s">
        <v>25</v>
      </c>
      <c r="G75" s="107">
        <v>6304.3</v>
      </c>
      <c r="H75" s="107">
        <v>533.1</v>
      </c>
      <c r="I75" s="108">
        <f t="shared" ref="I75" si="38">H75/G75</f>
        <v>8.4561331154926006E-2</v>
      </c>
    </row>
    <row r="76" spans="1:10" ht="24" customHeight="1" x14ac:dyDescent="0.2">
      <c r="A76" s="35" t="s">
        <v>44</v>
      </c>
      <c r="B76" s="39" t="s">
        <v>46</v>
      </c>
      <c r="C76" s="26"/>
      <c r="D76" s="26"/>
      <c r="E76" s="26" t="s">
        <v>91</v>
      </c>
      <c r="F76" s="26"/>
      <c r="G76" s="66">
        <f>G77+G85</f>
        <v>277304.3</v>
      </c>
      <c r="H76" s="60">
        <f>H77+H85</f>
        <v>42712.1</v>
      </c>
      <c r="I76" s="27">
        <f t="shared" si="5"/>
        <v>0.15402610056894178</v>
      </c>
    </row>
    <row r="77" spans="1:10" ht="33.75" customHeight="1" x14ac:dyDescent="0.2">
      <c r="A77" s="20" t="s">
        <v>48</v>
      </c>
      <c r="B77" s="21" t="s">
        <v>49</v>
      </c>
      <c r="C77" s="12" t="s">
        <v>47</v>
      </c>
      <c r="D77" s="12"/>
      <c r="E77" s="12"/>
      <c r="F77" s="12"/>
      <c r="G77" s="57">
        <f>SUM(G78:G84)</f>
        <v>277284.3</v>
      </c>
      <c r="H77" s="61">
        <f>SUM(H78:H84)</f>
        <v>42712.1</v>
      </c>
      <c r="I77" s="6">
        <f t="shared" si="5"/>
        <v>0.1540372101846372</v>
      </c>
    </row>
    <row r="78" spans="1:10" ht="16.5" customHeight="1" x14ac:dyDescent="0.2">
      <c r="A78" s="85" t="s">
        <v>251</v>
      </c>
      <c r="B78" s="86" t="s">
        <v>249</v>
      </c>
      <c r="C78" s="106" t="s">
        <v>47</v>
      </c>
      <c r="D78" s="106" t="s">
        <v>50</v>
      </c>
      <c r="E78" s="106" t="s">
        <v>51</v>
      </c>
      <c r="F78" s="106" t="s">
        <v>25</v>
      </c>
      <c r="G78" s="107">
        <v>22988.3</v>
      </c>
      <c r="H78" s="107">
        <v>3642.4</v>
      </c>
      <c r="I78" s="108">
        <f t="shared" si="5"/>
        <v>0.15844581809007191</v>
      </c>
    </row>
    <row r="79" spans="1:10" ht="16.5" customHeight="1" x14ac:dyDescent="0.2">
      <c r="A79" s="85"/>
      <c r="B79" s="87"/>
      <c r="C79" s="106" t="s">
        <v>47</v>
      </c>
      <c r="D79" s="106" t="s">
        <v>50</v>
      </c>
      <c r="E79" s="106" t="s">
        <v>51</v>
      </c>
      <c r="F79" s="106" t="s">
        <v>24</v>
      </c>
      <c r="G79" s="107">
        <v>2597</v>
      </c>
      <c r="H79" s="107">
        <v>160.80000000000001</v>
      </c>
      <c r="I79" s="108">
        <f>H79/G79</f>
        <v>6.191759722757028E-2</v>
      </c>
    </row>
    <row r="80" spans="1:10" ht="16.5" customHeight="1" x14ac:dyDescent="0.2">
      <c r="A80" s="85"/>
      <c r="B80" s="87"/>
      <c r="C80" s="106" t="s">
        <v>47</v>
      </c>
      <c r="D80" s="106" t="s">
        <v>50</v>
      </c>
      <c r="E80" s="106" t="s">
        <v>309</v>
      </c>
      <c r="F80" s="106" t="s">
        <v>25</v>
      </c>
      <c r="G80" s="107">
        <v>64.3</v>
      </c>
      <c r="H80" s="107">
        <v>7.4</v>
      </c>
      <c r="I80" s="108">
        <f>H80/G80</f>
        <v>0.11508553654743392</v>
      </c>
    </row>
    <row r="81" spans="1:9" ht="16.5" customHeight="1" x14ac:dyDescent="0.2">
      <c r="A81" s="85"/>
      <c r="B81" s="87"/>
      <c r="C81" s="106" t="s">
        <v>47</v>
      </c>
      <c r="D81" s="106" t="s">
        <v>50</v>
      </c>
      <c r="E81" s="106" t="s">
        <v>52</v>
      </c>
      <c r="F81" s="106" t="s">
        <v>25</v>
      </c>
      <c r="G81" s="107">
        <v>4412.7</v>
      </c>
      <c r="H81" s="107">
        <v>673.5</v>
      </c>
      <c r="I81" s="108">
        <f>H81/G81</f>
        <v>0.1526276429396968</v>
      </c>
    </row>
    <row r="82" spans="1:9" ht="22.5" x14ac:dyDescent="0.2">
      <c r="A82" s="68" t="s">
        <v>252</v>
      </c>
      <c r="B82" s="71" t="s">
        <v>345</v>
      </c>
      <c r="C82" s="106" t="s">
        <v>47</v>
      </c>
      <c r="D82" s="106" t="s">
        <v>346</v>
      </c>
      <c r="E82" s="106" t="s">
        <v>347</v>
      </c>
      <c r="F82" s="106" t="s">
        <v>348</v>
      </c>
      <c r="G82" s="107">
        <v>133</v>
      </c>
      <c r="H82" s="107">
        <v>0</v>
      </c>
      <c r="I82" s="108">
        <f>H82/G82</f>
        <v>0</v>
      </c>
    </row>
    <row r="83" spans="1:9" ht="25.5" customHeight="1" x14ac:dyDescent="0.2">
      <c r="A83" s="88" t="s">
        <v>287</v>
      </c>
      <c r="B83" s="86" t="s">
        <v>250</v>
      </c>
      <c r="C83" s="106" t="s">
        <v>47</v>
      </c>
      <c r="D83" s="106" t="s">
        <v>135</v>
      </c>
      <c r="E83" s="106" t="s">
        <v>313</v>
      </c>
      <c r="F83" s="106" t="s">
        <v>55</v>
      </c>
      <c r="G83" s="107">
        <v>11363.5</v>
      </c>
      <c r="H83" s="107">
        <v>0</v>
      </c>
      <c r="I83" s="108">
        <f t="shared" ref="I83" si="39">H83/G83</f>
        <v>0</v>
      </c>
    </row>
    <row r="84" spans="1:9" ht="27.75" customHeight="1" x14ac:dyDescent="0.2">
      <c r="A84" s="80"/>
      <c r="B84" s="90"/>
      <c r="C84" s="106" t="s">
        <v>47</v>
      </c>
      <c r="D84" s="106" t="s">
        <v>53</v>
      </c>
      <c r="E84" s="106" t="s">
        <v>54</v>
      </c>
      <c r="F84" s="106" t="s">
        <v>55</v>
      </c>
      <c r="G84" s="107">
        <v>235725.5</v>
      </c>
      <c r="H84" s="107">
        <v>38228</v>
      </c>
      <c r="I84" s="108">
        <f t="shared" si="5"/>
        <v>0.16217167849893202</v>
      </c>
    </row>
    <row r="85" spans="1:9" ht="31.5" x14ac:dyDescent="0.2">
      <c r="A85" s="20" t="s">
        <v>247</v>
      </c>
      <c r="B85" s="21" t="s">
        <v>248</v>
      </c>
      <c r="C85" s="12" t="s">
        <v>47</v>
      </c>
      <c r="D85" s="12"/>
      <c r="E85" s="12"/>
      <c r="F85" s="12"/>
      <c r="G85" s="57">
        <f>SUM(G86)</f>
        <v>20</v>
      </c>
      <c r="H85" s="57">
        <f>SUM(H86)</f>
        <v>0</v>
      </c>
      <c r="I85" s="6">
        <f t="shared" ref="I85" si="40">H85/G85</f>
        <v>0</v>
      </c>
    </row>
    <row r="86" spans="1:9" ht="33.75" x14ac:dyDescent="0.2">
      <c r="A86" s="15" t="s">
        <v>253</v>
      </c>
      <c r="B86" s="14" t="s">
        <v>254</v>
      </c>
      <c r="C86" s="106" t="s">
        <v>47</v>
      </c>
      <c r="D86" s="106" t="s">
        <v>30</v>
      </c>
      <c r="E86" s="106" t="s">
        <v>206</v>
      </c>
      <c r="F86" s="106" t="s">
        <v>24</v>
      </c>
      <c r="G86" s="107">
        <v>20</v>
      </c>
      <c r="H86" s="107">
        <v>0</v>
      </c>
      <c r="I86" s="108">
        <f t="shared" si="5"/>
        <v>0</v>
      </c>
    </row>
    <row r="87" spans="1:9" x14ac:dyDescent="0.2">
      <c r="A87" s="35" t="s">
        <v>56</v>
      </c>
      <c r="B87" s="39" t="s">
        <v>204</v>
      </c>
      <c r="C87" s="26"/>
      <c r="D87" s="26"/>
      <c r="E87" s="26" t="s">
        <v>92</v>
      </c>
      <c r="F87" s="26"/>
      <c r="G87" s="60">
        <f>G88</f>
        <v>500</v>
      </c>
      <c r="H87" s="60">
        <f>H88</f>
        <v>0</v>
      </c>
      <c r="I87" s="27">
        <f t="shared" si="5"/>
        <v>0</v>
      </c>
    </row>
    <row r="88" spans="1:9" x14ac:dyDescent="0.2">
      <c r="A88" s="23"/>
      <c r="B88" s="18"/>
      <c r="C88" s="106" t="s">
        <v>16</v>
      </c>
      <c r="D88" s="106" t="s">
        <v>102</v>
      </c>
      <c r="E88" s="106" t="s">
        <v>57</v>
      </c>
      <c r="F88" s="106" t="s">
        <v>26</v>
      </c>
      <c r="G88" s="107">
        <v>500</v>
      </c>
      <c r="H88" s="107">
        <v>0</v>
      </c>
      <c r="I88" s="108">
        <f t="shared" si="5"/>
        <v>0</v>
      </c>
    </row>
    <row r="89" spans="1:9" ht="21" x14ac:dyDescent="0.2">
      <c r="A89" s="35" t="s">
        <v>58</v>
      </c>
      <c r="B89" s="39" t="s">
        <v>174</v>
      </c>
      <c r="C89" s="26"/>
      <c r="D89" s="26"/>
      <c r="E89" s="26" t="s">
        <v>93</v>
      </c>
      <c r="F89" s="26"/>
      <c r="G89" s="60">
        <f>G90</f>
        <v>163.5</v>
      </c>
      <c r="H89" s="60">
        <f>H90</f>
        <v>0</v>
      </c>
      <c r="I89" s="27">
        <f t="shared" si="5"/>
        <v>0</v>
      </c>
    </row>
    <row r="90" spans="1:9" ht="31.5" customHeight="1" x14ac:dyDescent="0.2">
      <c r="A90" s="20"/>
      <c r="B90" s="18"/>
      <c r="C90" s="106" t="s">
        <v>16</v>
      </c>
      <c r="D90" s="106" t="s">
        <v>30</v>
      </c>
      <c r="E90" s="106" t="s">
        <v>59</v>
      </c>
      <c r="F90" s="106" t="s">
        <v>24</v>
      </c>
      <c r="G90" s="109">
        <v>163.5</v>
      </c>
      <c r="H90" s="109">
        <v>0</v>
      </c>
      <c r="I90" s="108">
        <f t="shared" si="5"/>
        <v>0</v>
      </c>
    </row>
    <row r="91" spans="1:9" ht="31.5" x14ac:dyDescent="0.2">
      <c r="A91" s="28" t="s">
        <v>60</v>
      </c>
      <c r="B91" s="34" t="s">
        <v>173</v>
      </c>
      <c r="C91" s="26"/>
      <c r="D91" s="26"/>
      <c r="E91" s="26" t="s">
        <v>94</v>
      </c>
      <c r="F91" s="26"/>
      <c r="G91" s="62">
        <f>SUM(G92:G93)</f>
        <v>68</v>
      </c>
      <c r="H91" s="62">
        <f>SUM(H92:H93)</f>
        <v>20</v>
      </c>
      <c r="I91" s="27">
        <f t="shared" si="5"/>
        <v>0.29411764705882354</v>
      </c>
    </row>
    <row r="92" spans="1:9" x14ac:dyDescent="0.2">
      <c r="A92" s="16"/>
      <c r="B92" s="36"/>
      <c r="C92" s="106" t="s">
        <v>16</v>
      </c>
      <c r="D92" s="106" t="s">
        <v>102</v>
      </c>
      <c r="E92" s="106" t="s">
        <v>62</v>
      </c>
      <c r="F92" s="106" t="s">
        <v>24</v>
      </c>
      <c r="G92" s="107">
        <v>43</v>
      </c>
      <c r="H92" s="109">
        <v>0</v>
      </c>
      <c r="I92" s="108">
        <f t="shared" ref="I92:I93" si="41">H92/G92</f>
        <v>0</v>
      </c>
    </row>
    <row r="93" spans="1:9" x14ac:dyDescent="0.2">
      <c r="A93" s="24"/>
      <c r="B93" s="36"/>
      <c r="C93" s="106" t="s">
        <v>16</v>
      </c>
      <c r="D93" s="106" t="s">
        <v>17</v>
      </c>
      <c r="E93" s="106" t="s">
        <v>62</v>
      </c>
      <c r="F93" s="106" t="s">
        <v>24</v>
      </c>
      <c r="G93" s="107">
        <v>25</v>
      </c>
      <c r="H93" s="109">
        <v>20</v>
      </c>
      <c r="I93" s="108">
        <f t="shared" si="41"/>
        <v>0.8</v>
      </c>
    </row>
    <row r="94" spans="1:9" ht="31.5" x14ac:dyDescent="0.2">
      <c r="A94" s="38" t="s">
        <v>61</v>
      </c>
      <c r="B94" s="37" t="s">
        <v>64</v>
      </c>
      <c r="C94" s="26"/>
      <c r="D94" s="26"/>
      <c r="E94" s="26" t="s">
        <v>95</v>
      </c>
      <c r="F94" s="26"/>
      <c r="G94" s="60">
        <f>SUM(G95:G95)</f>
        <v>60</v>
      </c>
      <c r="H94" s="60">
        <f>SUM(H95:H95)</f>
        <v>0</v>
      </c>
      <c r="I94" s="27">
        <f t="shared" si="5"/>
        <v>0</v>
      </c>
    </row>
    <row r="95" spans="1:9" x14ac:dyDescent="0.2">
      <c r="A95" s="44"/>
      <c r="B95" s="36"/>
      <c r="C95" s="106" t="s">
        <v>16</v>
      </c>
      <c r="D95" s="106" t="s">
        <v>137</v>
      </c>
      <c r="E95" s="106" t="s">
        <v>65</v>
      </c>
      <c r="F95" s="106" t="s">
        <v>24</v>
      </c>
      <c r="G95" s="107">
        <v>60</v>
      </c>
      <c r="H95" s="107">
        <v>0</v>
      </c>
      <c r="I95" s="108">
        <f t="shared" ref="I95" si="42">H95/G95</f>
        <v>0</v>
      </c>
    </row>
    <row r="96" spans="1:9" ht="31.5" x14ac:dyDescent="0.2">
      <c r="A96" s="35" t="s">
        <v>63</v>
      </c>
      <c r="B96" s="34" t="s">
        <v>175</v>
      </c>
      <c r="C96" s="26"/>
      <c r="D96" s="26"/>
      <c r="E96" s="26" t="s">
        <v>176</v>
      </c>
      <c r="F96" s="26"/>
      <c r="G96" s="60">
        <f>SUM(G97:G97)</f>
        <v>238.5</v>
      </c>
      <c r="H96" s="60">
        <f>SUM(H97:H97)</f>
        <v>0</v>
      </c>
      <c r="I96" s="27">
        <f t="shared" si="5"/>
        <v>0</v>
      </c>
    </row>
    <row r="97" spans="1:9" ht="33.75" customHeight="1" x14ac:dyDescent="0.2">
      <c r="A97" s="68" t="s">
        <v>256</v>
      </c>
      <c r="B97" s="69" t="s">
        <v>255</v>
      </c>
      <c r="C97" s="106" t="s">
        <v>16</v>
      </c>
      <c r="D97" s="106" t="s">
        <v>22</v>
      </c>
      <c r="E97" s="106" t="s">
        <v>177</v>
      </c>
      <c r="F97" s="106" t="s">
        <v>24</v>
      </c>
      <c r="G97" s="107">
        <v>238.5</v>
      </c>
      <c r="H97" s="109">
        <v>0</v>
      </c>
      <c r="I97" s="108">
        <f t="shared" si="5"/>
        <v>0</v>
      </c>
    </row>
    <row r="98" spans="1:9" ht="31.5" x14ac:dyDescent="0.2">
      <c r="A98" s="28" t="s">
        <v>66</v>
      </c>
      <c r="B98" s="32" t="s">
        <v>178</v>
      </c>
      <c r="C98" s="26"/>
      <c r="D98" s="26"/>
      <c r="E98" s="26" t="s">
        <v>89</v>
      </c>
      <c r="F98" s="26"/>
      <c r="G98" s="60">
        <f>G99+G101+G100</f>
        <v>5220</v>
      </c>
      <c r="H98" s="60">
        <f>H99+H101+H100</f>
        <v>0</v>
      </c>
      <c r="I98" s="27">
        <f t="shared" si="5"/>
        <v>0</v>
      </c>
    </row>
    <row r="99" spans="1:9" x14ac:dyDescent="0.2">
      <c r="A99" s="49"/>
      <c r="B99" s="50"/>
      <c r="C99" s="106" t="s">
        <v>16</v>
      </c>
      <c r="D99" s="106" t="s">
        <v>68</v>
      </c>
      <c r="E99" s="106" t="s">
        <v>69</v>
      </c>
      <c r="F99" s="106" t="s">
        <v>24</v>
      </c>
      <c r="G99" s="107">
        <v>1200</v>
      </c>
      <c r="H99" s="107">
        <v>0</v>
      </c>
      <c r="I99" s="108">
        <f t="shared" si="5"/>
        <v>0</v>
      </c>
    </row>
    <row r="100" spans="1:9" x14ac:dyDescent="0.2">
      <c r="A100" s="49"/>
      <c r="B100" s="50"/>
      <c r="C100" s="106" t="s">
        <v>18</v>
      </c>
      <c r="D100" s="106" t="s">
        <v>21</v>
      </c>
      <c r="E100" s="106" t="s">
        <v>69</v>
      </c>
      <c r="F100" s="106" t="s">
        <v>24</v>
      </c>
      <c r="G100" s="107">
        <v>381.7</v>
      </c>
      <c r="H100" s="107">
        <v>0</v>
      </c>
      <c r="I100" s="108">
        <f t="shared" si="5"/>
        <v>0</v>
      </c>
    </row>
    <row r="101" spans="1:9" x14ac:dyDescent="0.2">
      <c r="A101" s="49"/>
      <c r="B101" s="50"/>
      <c r="C101" s="106" t="s">
        <v>18</v>
      </c>
      <c r="D101" s="106" t="s">
        <v>21</v>
      </c>
      <c r="E101" s="106" t="s">
        <v>349</v>
      </c>
      <c r="F101" s="106" t="s">
        <v>24</v>
      </c>
      <c r="G101" s="107">
        <v>3638.3</v>
      </c>
      <c r="H101" s="107">
        <v>0</v>
      </c>
      <c r="I101" s="108">
        <f t="shared" ref="I101" si="43">H101/G101</f>
        <v>0</v>
      </c>
    </row>
    <row r="102" spans="1:9" ht="45" customHeight="1" x14ac:dyDescent="0.2">
      <c r="A102" s="28" t="s">
        <v>67</v>
      </c>
      <c r="B102" s="34" t="s">
        <v>207</v>
      </c>
      <c r="C102" s="26"/>
      <c r="D102" s="26"/>
      <c r="E102" s="26" t="s">
        <v>208</v>
      </c>
      <c r="F102" s="26"/>
      <c r="G102" s="60">
        <f>SUM(G103:G103)</f>
        <v>982</v>
      </c>
      <c r="H102" s="60">
        <f>SUM(H103:H103)</f>
        <v>0</v>
      </c>
      <c r="I102" s="27">
        <f t="shared" ref="I102" si="44">H102/G102</f>
        <v>0</v>
      </c>
    </row>
    <row r="103" spans="1:9" ht="48" customHeight="1" x14ac:dyDescent="0.2">
      <c r="A103" s="53" t="s">
        <v>257</v>
      </c>
      <c r="B103" s="55" t="s">
        <v>258</v>
      </c>
      <c r="C103" s="106" t="s">
        <v>16</v>
      </c>
      <c r="D103" s="106" t="s">
        <v>209</v>
      </c>
      <c r="E103" s="106" t="s">
        <v>210</v>
      </c>
      <c r="F103" s="106" t="s">
        <v>24</v>
      </c>
      <c r="G103" s="107">
        <v>982</v>
      </c>
      <c r="H103" s="109">
        <v>0</v>
      </c>
      <c r="I103" s="108">
        <f t="shared" ref="I103" si="45">H103/G103</f>
        <v>0</v>
      </c>
    </row>
    <row r="104" spans="1:9" ht="24.75" customHeight="1" x14ac:dyDescent="0.2">
      <c r="A104" s="28" t="s">
        <v>70</v>
      </c>
      <c r="B104" s="32" t="s">
        <v>179</v>
      </c>
      <c r="C104" s="26"/>
      <c r="D104" s="26"/>
      <c r="E104" s="26" t="s">
        <v>88</v>
      </c>
      <c r="F104" s="26"/>
      <c r="G104" s="66">
        <f>SUM(G105:G111)</f>
        <v>34050.799999999996</v>
      </c>
      <c r="H104" s="66">
        <f>SUM(H105:H111)</f>
        <v>3700</v>
      </c>
      <c r="I104" s="27">
        <f t="shared" si="5"/>
        <v>0.10866117682991297</v>
      </c>
    </row>
    <row r="105" spans="1:9" ht="22.5" x14ac:dyDescent="0.2">
      <c r="A105" s="56" t="s">
        <v>314</v>
      </c>
      <c r="B105" s="63" t="s">
        <v>317</v>
      </c>
      <c r="C105" s="110" t="s">
        <v>16</v>
      </c>
      <c r="D105" s="106" t="s">
        <v>73</v>
      </c>
      <c r="E105" s="106" t="s">
        <v>312</v>
      </c>
      <c r="F105" s="106" t="s">
        <v>72</v>
      </c>
      <c r="G105" s="109">
        <v>6700</v>
      </c>
      <c r="H105" s="109">
        <v>0</v>
      </c>
      <c r="I105" s="108">
        <f t="shared" si="5"/>
        <v>0</v>
      </c>
    </row>
    <row r="106" spans="1:9" x14ac:dyDescent="0.2">
      <c r="A106" s="88" t="s">
        <v>315</v>
      </c>
      <c r="B106" s="86" t="s">
        <v>318</v>
      </c>
      <c r="C106" s="110" t="s">
        <v>16</v>
      </c>
      <c r="D106" s="106" t="s">
        <v>135</v>
      </c>
      <c r="E106" s="106" t="s">
        <v>203</v>
      </c>
      <c r="F106" s="106" t="s">
        <v>55</v>
      </c>
      <c r="G106" s="107">
        <v>4250</v>
      </c>
      <c r="H106" s="107">
        <v>3700</v>
      </c>
      <c r="I106" s="108">
        <f t="shared" si="5"/>
        <v>0.87058823529411766</v>
      </c>
    </row>
    <row r="107" spans="1:9" x14ac:dyDescent="0.2">
      <c r="A107" s="79"/>
      <c r="B107" s="87"/>
      <c r="C107" s="110" t="s">
        <v>16</v>
      </c>
      <c r="D107" s="106" t="s">
        <v>68</v>
      </c>
      <c r="E107" s="106" t="s">
        <v>212</v>
      </c>
      <c r="F107" s="106" t="s">
        <v>72</v>
      </c>
      <c r="G107" s="107">
        <v>1990</v>
      </c>
      <c r="H107" s="107">
        <v>0</v>
      </c>
      <c r="I107" s="108">
        <f t="shared" ref="I107:I109" si="46">H107/G107</f>
        <v>0</v>
      </c>
    </row>
    <row r="108" spans="1:9" x14ac:dyDescent="0.2">
      <c r="A108" s="79"/>
      <c r="B108" s="87"/>
      <c r="C108" s="110" t="s">
        <v>16</v>
      </c>
      <c r="D108" s="106" t="s">
        <v>27</v>
      </c>
      <c r="E108" s="106" t="s">
        <v>212</v>
      </c>
      <c r="F108" s="106" t="s">
        <v>72</v>
      </c>
      <c r="G108" s="107">
        <v>3397.5</v>
      </c>
      <c r="H108" s="107">
        <v>0</v>
      </c>
      <c r="I108" s="108">
        <f t="shared" si="46"/>
        <v>0</v>
      </c>
    </row>
    <row r="109" spans="1:9" x14ac:dyDescent="0.2">
      <c r="A109" s="79"/>
      <c r="B109" s="87"/>
      <c r="C109" s="110" t="s">
        <v>16</v>
      </c>
      <c r="D109" s="106" t="s">
        <v>21</v>
      </c>
      <c r="E109" s="106" t="s">
        <v>212</v>
      </c>
      <c r="F109" s="106" t="s">
        <v>72</v>
      </c>
      <c r="G109" s="107">
        <v>13537.3</v>
      </c>
      <c r="H109" s="107">
        <v>0</v>
      </c>
      <c r="I109" s="108">
        <f t="shared" si="46"/>
        <v>0</v>
      </c>
    </row>
    <row r="110" spans="1:9" ht="20.25" customHeight="1" x14ac:dyDescent="0.2">
      <c r="A110" s="79"/>
      <c r="B110" s="87"/>
      <c r="C110" s="110" t="s">
        <v>16</v>
      </c>
      <c r="D110" s="106" t="s">
        <v>350</v>
      </c>
      <c r="E110" s="106" t="s">
        <v>212</v>
      </c>
      <c r="F110" s="106" t="s">
        <v>72</v>
      </c>
      <c r="G110" s="107">
        <v>3653.8</v>
      </c>
      <c r="H110" s="107">
        <v>0</v>
      </c>
      <c r="I110" s="108">
        <f t="shared" ref="I110" si="47">H110/G110</f>
        <v>0</v>
      </c>
    </row>
    <row r="111" spans="1:9" ht="24" customHeight="1" x14ac:dyDescent="0.2">
      <c r="A111" s="68" t="s">
        <v>316</v>
      </c>
      <c r="B111" s="71" t="s">
        <v>319</v>
      </c>
      <c r="C111" s="110" t="s">
        <v>16</v>
      </c>
      <c r="D111" s="106" t="s">
        <v>100</v>
      </c>
      <c r="E111" s="106" t="s">
        <v>332</v>
      </c>
      <c r="F111" s="106" t="s">
        <v>24</v>
      </c>
      <c r="G111" s="107">
        <v>522.20000000000005</v>
      </c>
      <c r="H111" s="107">
        <v>0</v>
      </c>
      <c r="I111" s="108">
        <f t="shared" si="5"/>
        <v>0</v>
      </c>
    </row>
    <row r="112" spans="1:9" ht="31.5" x14ac:dyDescent="0.2">
      <c r="A112" s="28" t="s">
        <v>71</v>
      </c>
      <c r="B112" s="32" t="s">
        <v>74</v>
      </c>
      <c r="C112" s="26"/>
      <c r="D112" s="26"/>
      <c r="E112" s="26" t="s">
        <v>96</v>
      </c>
      <c r="F112" s="26"/>
      <c r="G112" s="60">
        <f>SUM(G113:G114)</f>
        <v>430</v>
      </c>
      <c r="H112" s="60">
        <f>SUM(H113:H114)</f>
        <v>30</v>
      </c>
      <c r="I112" s="27">
        <f t="shared" si="5"/>
        <v>6.9767441860465115E-2</v>
      </c>
    </row>
    <row r="113" spans="1:9" x14ac:dyDescent="0.2">
      <c r="A113" s="83"/>
      <c r="B113" s="81"/>
      <c r="C113" s="106" t="s">
        <v>16</v>
      </c>
      <c r="D113" s="106" t="s">
        <v>17</v>
      </c>
      <c r="E113" s="106" t="s">
        <v>77</v>
      </c>
      <c r="F113" s="106" t="s">
        <v>24</v>
      </c>
      <c r="G113" s="109">
        <v>168</v>
      </c>
      <c r="H113" s="109">
        <v>0</v>
      </c>
      <c r="I113" s="108">
        <f t="shared" si="5"/>
        <v>0</v>
      </c>
    </row>
    <row r="114" spans="1:9" x14ac:dyDescent="0.2">
      <c r="A114" s="84"/>
      <c r="B114" s="82"/>
      <c r="C114" s="106" t="s">
        <v>16</v>
      </c>
      <c r="D114" s="106" t="s">
        <v>76</v>
      </c>
      <c r="E114" s="106" t="s">
        <v>77</v>
      </c>
      <c r="F114" s="106" t="s">
        <v>24</v>
      </c>
      <c r="G114" s="109">
        <v>262</v>
      </c>
      <c r="H114" s="109">
        <v>30</v>
      </c>
      <c r="I114" s="108">
        <f t="shared" ref="I114" si="48">H114/G114</f>
        <v>0.11450381679389313</v>
      </c>
    </row>
    <row r="115" spans="1:9" x14ac:dyDescent="0.2">
      <c r="A115" s="28" t="s">
        <v>75</v>
      </c>
      <c r="B115" s="33" t="s">
        <v>180</v>
      </c>
      <c r="C115" s="26"/>
      <c r="D115" s="26"/>
      <c r="E115" s="26" t="s">
        <v>87</v>
      </c>
      <c r="F115" s="26"/>
      <c r="G115" s="60">
        <f>G116</f>
        <v>230</v>
      </c>
      <c r="H115" s="60">
        <f>H116</f>
        <v>0</v>
      </c>
      <c r="I115" s="27">
        <f t="shared" si="5"/>
        <v>0</v>
      </c>
    </row>
    <row r="116" spans="1:9" ht="22.5" x14ac:dyDescent="0.2">
      <c r="A116" s="43" t="s">
        <v>262</v>
      </c>
      <c r="B116" s="17" t="s">
        <v>259</v>
      </c>
      <c r="C116" s="7" t="s">
        <v>16</v>
      </c>
      <c r="D116" s="7" t="s">
        <v>79</v>
      </c>
      <c r="E116" s="7" t="s">
        <v>80</v>
      </c>
      <c r="F116" s="7" t="s">
        <v>81</v>
      </c>
      <c r="G116" s="58">
        <v>230</v>
      </c>
      <c r="H116" s="58">
        <v>0</v>
      </c>
      <c r="I116" s="8">
        <f t="shared" ref="I116" si="49">H116/G116</f>
        <v>0</v>
      </c>
    </row>
    <row r="117" spans="1:9" ht="31.5" x14ac:dyDescent="0.2">
      <c r="A117" s="28" t="s">
        <v>78</v>
      </c>
      <c r="B117" s="29" t="s">
        <v>181</v>
      </c>
      <c r="C117" s="26"/>
      <c r="D117" s="26"/>
      <c r="E117" s="26" t="s">
        <v>86</v>
      </c>
      <c r="F117" s="26"/>
      <c r="G117" s="60">
        <f>SUM(G118:G118)</f>
        <v>11292.8</v>
      </c>
      <c r="H117" s="60">
        <f>SUM(H118:H118)</f>
        <v>1078.0999999999999</v>
      </c>
      <c r="I117" s="27">
        <f t="shared" ref="I117:I203" si="50">H117/G117</f>
        <v>9.5467908756021527E-2</v>
      </c>
    </row>
    <row r="118" spans="1:9" ht="22.5" x14ac:dyDescent="0.2">
      <c r="A118" s="43" t="s">
        <v>261</v>
      </c>
      <c r="B118" s="42" t="s">
        <v>260</v>
      </c>
      <c r="C118" s="7" t="s">
        <v>16</v>
      </c>
      <c r="D118" s="7" t="s">
        <v>83</v>
      </c>
      <c r="E118" s="7" t="s">
        <v>84</v>
      </c>
      <c r="F118" s="7" t="s">
        <v>24</v>
      </c>
      <c r="G118" s="58">
        <v>11292.8</v>
      </c>
      <c r="H118" s="58">
        <v>1078.0999999999999</v>
      </c>
      <c r="I118" s="8">
        <f t="shared" si="50"/>
        <v>9.5467908756021527E-2</v>
      </c>
    </row>
    <row r="119" spans="1:9" ht="24" customHeight="1" x14ac:dyDescent="0.2">
      <c r="A119" s="28" t="s">
        <v>82</v>
      </c>
      <c r="B119" s="29" t="s">
        <v>138</v>
      </c>
      <c r="C119" s="31"/>
      <c r="D119" s="31"/>
      <c r="E119" s="26" t="s">
        <v>98</v>
      </c>
      <c r="F119" s="31"/>
      <c r="G119" s="60">
        <f>SUM(G120:G132)</f>
        <v>42274.7</v>
      </c>
      <c r="H119" s="60">
        <f>SUM(H120:H132)</f>
        <v>7534.0000000000009</v>
      </c>
      <c r="I119" s="27">
        <f t="shared" si="50"/>
        <v>0.17821533919814928</v>
      </c>
    </row>
    <row r="120" spans="1:9" x14ac:dyDescent="0.2">
      <c r="A120" s="79" t="s">
        <v>264</v>
      </c>
      <c r="B120" s="76" t="s">
        <v>263</v>
      </c>
      <c r="C120" s="106" t="s">
        <v>16</v>
      </c>
      <c r="D120" s="106" t="s">
        <v>28</v>
      </c>
      <c r="E120" s="106" t="s">
        <v>97</v>
      </c>
      <c r="F120" s="106" t="s">
        <v>25</v>
      </c>
      <c r="G120" s="107">
        <v>7778</v>
      </c>
      <c r="H120" s="107">
        <v>1182.5999999999999</v>
      </c>
      <c r="I120" s="108">
        <f t="shared" si="50"/>
        <v>0.15204422730779119</v>
      </c>
    </row>
    <row r="121" spans="1:9" x14ac:dyDescent="0.2">
      <c r="A121" s="79"/>
      <c r="B121" s="77"/>
      <c r="C121" s="106" t="s">
        <v>16</v>
      </c>
      <c r="D121" s="106" t="s">
        <v>28</v>
      </c>
      <c r="E121" s="106" t="s">
        <v>97</v>
      </c>
      <c r="F121" s="106" t="s">
        <v>24</v>
      </c>
      <c r="G121" s="107">
        <v>829</v>
      </c>
      <c r="H121" s="107">
        <v>89.5</v>
      </c>
      <c r="I121" s="108">
        <f t="shared" si="50"/>
        <v>0.10796139927623644</v>
      </c>
    </row>
    <row r="122" spans="1:9" x14ac:dyDescent="0.2">
      <c r="A122" s="79"/>
      <c r="B122" s="77"/>
      <c r="C122" s="106" t="s">
        <v>16</v>
      </c>
      <c r="D122" s="106" t="s">
        <v>28</v>
      </c>
      <c r="E122" s="106" t="s">
        <v>97</v>
      </c>
      <c r="F122" s="106" t="s">
        <v>23</v>
      </c>
      <c r="G122" s="107">
        <v>14</v>
      </c>
      <c r="H122" s="107">
        <v>0</v>
      </c>
      <c r="I122" s="108">
        <f t="shared" si="50"/>
        <v>0</v>
      </c>
    </row>
    <row r="123" spans="1:9" x14ac:dyDescent="0.2">
      <c r="A123" s="79"/>
      <c r="B123" s="77"/>
      <c r="C123" s="106" t="s">
        <v>16</v>
      </c>
      <c r="D123" s="106" t="s">
        <v>100</v>
      </c>
      <c r="E123" s="106" t="s">
        <v>97</v>
      </c>
      <c r="F123" s="106" t="s">
        <v>25</v>
      </c>
      <c r="G123" s="107">
        <v>17045.400000000001</v>
      </c>
      <c r="H123" s="107">
        <v>2673.4</v>
      </c>
      <c r="I123" s="108">
        <f t="shared" si="50"/>
        <v>0.15683996855456603</v>
      </c>
    </row>
    <row r="124" spans="1:9" x14ac:dyDescent="0.2">
      <c r="A124" s="79"/>
      <c r="B124" s="77"/>
      <c r="C124" s="106" t="s">
        <v>16</v>
      </c>
      <c r="D124" s="106" t="s">
        <v>100</v>
      </c>
      <c r="E124" s="106" t="s">
        <v>97</v>
      </c>
      <c r="F124" s="106" t="s">
        <v>24</v>
      </c>
      <c r="G124" s="107">
        <v>4295.8999999999996</v>
      </c>
      <c r="H124" s="107">
        <v>1048.8</v>
      </c>
      <c r="I124" s="108">
        <f t="shared" si="50"/>
        <v>0.24413976116762495</v>
      </c>
    </row>
    <row r="125" spans="1:9" x14ac:dyDescent="0.2">
      <c r="A125" s="79"/>
      <c r="B125" s="77"/>
      <c r="C125" s="106" t="s">
        <v>16</v>
      </c>
      <c r="D125" s="106" t="s">
        <v>100</v>
      </c>
      <c r="E125" s="106" t="s">
        <v>97</v>
      </c>
      <c r="F125" s="106" t="s">
        <v>23</v>
      </c>
      <c r="G125" s="107">
        <v>18</v>
      </c>
      <c r="H125" s="107">
        <v>1.1000000000000001</v>
      </c>
      <c r="I125" s="108">
        <f t="shared" si="50"/>
        <v>6.1111111111111116E-2</v>
      </c>
    </row>
    <row r="126" spans="1:9" x14ac:dyDescent="0.2">
      <c r="A126" s="79"/>
      <c r="B126" s="77"/>
      <c r="C126" s="106" t="s">
        <v>16</v>
      </c>
      <c r="D126" s="106" t="s">
        <v>30</v>
      </c>
      <c r="E126" s="106" t="s">
        <v>136</v>
      </c>
      <c r="F126" s="106" t="s">
        <v>25</v>
      </c>
      <c r="G126" s="107">
        <v>82.1</v>
      </c>
      <c r="H126" s="107">
        <v>0</v>
      </c>
      <c r="I126" s="108">
        <f t="shared" ref="I126" si="51">H126/G126</f>
        <v>0</v>
      </c>
    </row>
    <row r="127" spans="1:9" x14ac:dyDescent="0.2">
      <c r="A127" s="79"/>
      <c r="B127" s="77"/>
      <c r="C127" s="106" t="s">
        <v>16</v>
      </c>
      <c r="D127" s="106" t="s">
        <v>30</v>
      </c>
      <c r="E127" s="106" t="s">
        <v>136</v>
      </c>
      <c r="F127" s="106" t="s">
        <v>24</v>
      </c>
      <c r="G127" s="107">
        <v>50</v>
      </c>
      <c r="H127" s="107">
        <v>3</v>
      </c>
      <c r="I127" s="108">
        <f t="shared" si="50"/>
        <v>0.06</v>
      </c>
    </row>
    <row r="128" spans="1:9" x14ac:dyDescent="0.2">
      <c r="A128" s="79"/>
      <c r="B128" s="77"/>
      <c r="C128" s="106" t="s">
        <v>16</v>
      </c>
      <c r="D128" s="106" t="s">
        <v>100</v>
      </c>
      <c r="E128" s="106" t="s">
        <v>136</v>
      </c>
      <c r="F128" s="106" t="s">
        <v>81</v>
      </c>
      <c r="G128" s="107">
        <v>12</v>
      </c>
      <c r="H128" s="107">
        <v>0</v>
      </c>
      <c r="I128" s="108">
        <f t="shared" ref="I128" si="52">H128/G128</f>
        <v>0</v>
      </c>
    </row>
    <row r="129" spans="1:9" x14ac:dyDescent="0.2">
      <c r="A129" s="79"/>
      <c r="B129" s="77"/>
      <c r="C129" s="106" t="s">
        <v>16</v>
      </c>
      <c r="D129" s="106" t="s">
        <v>100</v>
      </c>
      <c r="E129" s="106" t="s">
        <v>310</v>
      </c>
      <c r="F129" s="106" t="s">
        <v>24</v>
      </c>
      <c r="G129" s="107">
        <v>216.6</v>
      </c>
      <c r="H129" s="109">
        <v>0</v>
      </c>
      <c r="I129" s="108">
        <f t="shared" ref="I129" si="53">H129/G129</f>
        <v>0</v>
      </c>
    </row>
    <row r="130" spans="1:9" x14ac:dyDescent="0.2">
      <c r="A130" s="79"/>
      <c r="B130" s="77"/>
      <c r="C130" s="106" t="s">
        <v>16</v>
      </c>
      <c r="D130" s="106" t="s">
        <v>100</v>
      </c>
      <c r="E130" s="106" t="s">
        <v>351</v>
      </c>
      <c r="F130" s="106" t="s">
        <v>24</v>
      </c>
      <c r="G130" s="107">
        <v>1994.7</v>
      </c>
      <c r="H130" s="109">
        <v>0</v>
      </c>
      <c r="I130" s="108">
        <f t="shared" ref="I130" si="54">H130/G130</f>
        <v>0</v>
      </c>
    </row>
    <row r="131" spans="1:9" x14ac:dyDescent="0.2">
      <c r="A131" s="79"/>
      <c r="B131" s="77"/>
      <c r="C131" s="106" t="s">
        <v>16</v>
      </c>
      <c r="D131" s="106" t="s">
        <v>28</v>
      </c>
      <c r="E131" s="106" t="s">
        <v>99</v>
      </c>
      <c r="F131" s="106" t="s">
        <v>25</v>
      </c>
      <c r="G131" s="107">
        <v>3142</v>
      </c>
      <c r="H131" s="109">
        <v>749.6</v>
      </c>
      <c r="I131" s="108">
        <f t="shared" si="50"/>
        <v>0.23857415658816042</v>
      </c>
    </row>
    <row r="132" spans="1:9" x14ac:dyDescent="0.2">
      <c r="A132" s="80"/>
      <c r="B132" s="78"/>
      <c r="C132" s="106" t="s">
        <v>16</v>
      </c>
      <c r="D132" s="106" t="s">
        <v>100</v>
      </c>
      <c r="E132" s="106" t="s">
        <v>99</v>
      </c>
      <c r="F132" s="106" t="s">
        <v>25</v>
      </c>
      <c r="G132" s="107">
        <v>6797</v>
      </c>
      <c r="H132" s="109">
        <v>1786</v>
      </c>
      <c r="I132" s="108">
        <f t="shared" si="50"/>
        <v>0.26276298366926587</v>
      </c>
    </row>
    <row r="133" spans="1:9" ht="31.5" x14ac:dyDescent="0.2">
      <c r="A133" s="28" t="s">
        <v>85</v>
      </c>
      <c r="B133" s="29" t="s">
        <v>139</v>
      </c>
      <c r="C133" s="26"/>
      <c r="D133" s="26"/>
      <c r="E133" s="26" t="s">
        <v>104</v>
      </c>
      <c r="F133" s="26"/>
      <c r="G133" s="60">
        <f>SUM(G134:G134)</f>
        <v>120</v>
      </c>
      <c r="H133" s="60">
        <f>SUM(H134:H134)</f>
        <v>0</v>
      </c>
      <c r="I133" s="27">
        <f t="shared" si="50"/>
        <v>0</v>
      </c>
    </row>
    <row r="134" spans="1:9" x14ac:dyDescent="0.2">
      <c r="A134" s="30"/>
      <c r="B134" s="45"/>
      <c r="C134" s="7" t="s">
        <v>16</v>
      </c>
      <c r="D134" s="7" t="s">
        <v>102</v>
      </c>
      <c r="E134" s="7" t="s">
        <v>182</v>
      </c>
      <c r="F134" s="7" t="s">
        <v>24</v>
      </c>
      <c r="G134" s="58">
        <v>120</v>
      </c>
      <c r="H134" s="58">
        <v>0</v>
      </c>
      <c r="I134" s="8">
        <f t="shared" ref="I134" si="55">H134/G134</f>
        <v>0</v>
      </c>
    </row>
    <row r="135" spans="1:9" ht="12.75" customHeight="1" x14ac:dyDescent="0.2">
      <c r="A135" s="28" t="s">
        <v>101</v>
      </c>
      <c r="B135" s="29" t="s">
        <v>106</v>
      </c>
      <c r="C135" s="26"/>
      <c r="D135" s="26"/>
      <c r="E135" s="26" t="s">
        <v>107</v>
      </c>
      <c r="F135" s="26"/>
      <c r="G135" s="60">
        <f>SUM(G136:G183)</f>
        <v>134017.09999999998</v>
      </c>
      <c r="H135" s="66">
        <f>SUM(H136:H183)</f>
        <v>23027</v>
      </c>
      <c r="I135" s="27">
        <f t="shared" si="50"/>
        <v>0.17182135712532209</v>
      </c>
    </row>
    <row r="136" spans="1:9" x14ac:dyDescent="0.2">
      <c r="A136" s="79" t="s">
        <v>267</v>
      </c>
      <c r="B136" s="86" t="s">
        <v>265</v>
      </c>
      <c r="C136" s="106" t="s">
        <v>16</v>
      </c>
      <c r="D136" s="106" t="s">
        <v>108</v>
      </c>
      <c r="E136" s="106" t="s">
        <v>109</v>
      </c>
      <c r="F136" s="106" t="s">
        <v>25</v>
      </c>
      <c r="G136" s="107">
        <v>2130.9</v>
      </c>
      <c r="H136" s="107">
        <v>803.3</v>
      </c>
      <c r="I136" s="108">
        <f t="shared" si="50"/>
        <v>0.37697686423576887</v>
      </c>
    </row>
    <row r="137" spans="1:9" ht="12.75" customHeight="1" x14ac:dyDescent="0.2">
      <c r="A137" s="79"/>
      <c r="B137" s="90"/>
      <c r="C137" s="106" t="s">
        <v>16</v>
      </c>
      <c r="D137" s="106" t="s">
        <v>108</v>
      </c>
      <c r="E137" s="106" t="s">
        <v>110</v>
      </c>
      <c r="F137" s="106" t="s">
        <v>25</v>
      </c>
      <c r="G137" s="107">
        <v>867</v>
      </c>
      <c r="H137" s="107">
        <v>0</v>
      </c>
      <c r="I137" s="108">
        <f t="shared" si="50"/>
        <v>0</v>
      </c>
    </row>
    <row r="138" spans="1:9" x14ac:dyDescent="0.2">
      <c r="A138" s="79" t="s">
        <v>268</v>
      </c>
      <c r="B138" s="91" t="s">
        <v>266</v>
      </c>
      <c r="C138" s="106" t="s">
        <v>16</v>
      </c>
      <c r="D138" s="106" t="s">
        <v>111</v>
      </c>
      <c r="E138" s="106" t="s">
        <v>112</v>
      </c>
      <c r="F138" s="106" t="s">
        <v>25</v>
      </c>
      <c r="G138" s="107">
        <v>38209.4</v>
      </c>
      <c r="H138" s="107">
        <v>7923.8</v>
      </c>
      <c r="I138" s="108">
        <f t="shared" si="50"/>
        <v>0.20737828911210329</v>
      </c>
    </row>
    <row r="139" spans="1:9" x14ac:dyDescent="0.2">
      <c r="A139" s="79"/>
      <c r="B139" s="92"/>
      <c r="C139" s="106" t="s">
        <v>16</v>
      </c>
      <c r="D139" s="106" t="s">
        <v>111</v>
      </c>
      <c r="E139" s="106" t="s">
        <v>112</v>
      </c>
      <c r="F139" s="106" t="s">
        <v>24</v>
      </c>
      <c r="G139" s="107">
        <v>9176</v>
      </c>
      <c r="H139" s="107">
        <v>1868.2</v>
      </c>
      <c r="I139" s="108">
        <f t="shared" si="50"/>
        <v>0.20359633827375764</v>
      </c>
    </row>
    <row r="140" spans="1:9" x14ac:dyDescent="0.2">
      <c r="A140" s="79"/>
      <c r="B140" s="92"/>
      <c r="C140" s="106" t="s">
        <v>16</v>
      </c>
      <c r="D140" s="106" t="s">
        <v>111</v>
      </c>
      <c r="E140" s="106" t="s">
        <v>112</v>
      </c>
      <c r="F140" s="106" t="s">
        <v>23</v>
      </c>
      <c r="G140" s="107">
        <v>648</v>
      </c>
      <c r="H140" s="107">
        <v>594.4</v>
      </c>
      <c r="I140" s="108">
        <f t="shared" si="50"/>
        <v>0.91728395061728396</v>
      </c>
    </row>
    <row r="141" spans="1:9" x14ac:dyDescent="0.2">
      <c r="A141" s="79"/>
      <c r="B141" s="92"/>
      <c r="C141" s="106" t="s">
        <v>16</v>
      </c>
      <c r="D141" s="106" t="s">
        <v>102</v>
      </c>
      <c r="E141" s="106" t="s">
        <v>112</v>
      </c>
      <c r="F141" s="106" t="s">
        <v>24</v>
      </c>
      <c r="G141" s="107">
        <v>439</v>
      </c>
      <c r="H141" s="107">
        <v>29.1</v>
      </c>
      <c r="I141" s="108">
        <f t="shared" ref="I141:I142" si="56">H141/G141</f>
        <v>6.6287015945330305E-2</v>
      </c>
    </row>
    <row r="142" spans="1:9" x14ac:dyDescent="0.2">
      <c r="A142" s="79"/>
      <c r="B142" s="92"/>
      <c r="C142" s="106" t="s">
        <v>16</v>
      </c>
      <c r="D142" s="106" t="s">
        <v>132</v>
      </c>
      <c r="E142" s="106" t="s">
        <v>112</v>
      </c>
      <c r="F142" s="106" t="s">
        <v>24</v>
      </c>
      <c r="G142" s="107">
        <v>100</v>
      </c>
      <c r="H142" s="107">
        <v>0</v>
      </c>
      <c r="I142" s="108">
        <f t="shared" si="56"/>
        <v>0</v>
      </c>
    </row>
    <row r="143" spans="1:9" x14ac:dyDescent="0.2">
      <c r="A143" s="79"/>
      <c r="B143" s="92"/>
      <c r="C143" s="106" t="s">
        <v>16</v>
      </c>
      <c r="D143" s="106" t="s">
        <v>102</v>
      </c>
      <c r="E143" s="106" t="s">
        <v>112</v>
      </c>
      <c r="F143" s="106" t="s">
        <v>23</v>
      </c>
      <c r="G143" s="107">
        <v>181</v>
      </c>
      <c r="H143" s="107">
        <v>0</v>
      </c>
      <c r="I143" s="108">
        <f t="shared" ref="I143" si="57">H143/G143</f>
        <v>0</v>
      </c>
    </row>
    <row r="144" spans="1:9" x14ac:dyDescent="0.2">
      <c r="A144" s="79"/>
      <c r="B144" s="92"/>
      <c r="C144" s="106" t="s">
        <v>16</v>
      </c>
      <c r="D144" s="106" t="s">
        <v>137</v>
      </c>
      <c r="E144" s="106" t="s">
        <v>292</v>
      </c>
      <c r="F144" s="106" t="s">
        <v>24</v>
      </c>
      <c r="G144" s="107">
        <v>300</v>
      </c>
      <c r="H144" s="107">
        <v>0</v>
      </c>
      <c r="I144" s="108">
        <f t="shared" si="50"/>
        <v>0</v>
      </c>
    </row>
    <row r="145" spans="1:9" ht="11.25" customHeight="1" x14ac:dyDescent="0.2">
      <c r="A145" s="79"/>
      <c r="B145" s="92"/>
      <c r="C145" s="106" t="s">
        <v>16</v>
      </c>
      <c r="D145" s="106" t="s">
        <v>30</v>
      </c>
      <c r="E145" s="106" t="s">
        <v>292</v>
      </c>
      <c r="F145" s="106" t="s">
        <v>24</v>
      </c>
      <c r="G145" s="107">
        <v>200</v>
      </c>
      <c r="H145" s="107">
        <v>9.1999999999999993</v>
      </c>
      <c r="I145" s="108">
        <f t="shared" ref="I145:I146" si="58">H145/G145</f>
        <v>4.5999999999999999E-2</v>
      </c>
    </row>
    <row r="146" spans="1:9" x14ac:dyDescent="0.2">
      <c r="A146" s="79"/>
      <c r="B146" s="92"/>
      <c r="C146" s="106" t="s">
        <v>16</v>
      </c>
      <c r="D146" s="106" t="s">
        <v>333</v>
      </c>
      <c r="E146" s="106" t="s">
        <v>292</v>
      </c>
      <c r="F146" s="106" t="s">
        <v>24</v>
      </c>
      <c r="G146" s="107">
        <v>936.5</v>
      </c>
      <c r="H146" s="107">
        <v>299.60000000000002</v>
      </c>
      <c r="I146" s="108">
        <f t="shared" si="58"/>
        <v>0.31991457554725045</v>
      </c>
    </row>
    <row r="147" spans="1:9" ht="12.75" customHeight="1" x14ac:dyDescent="0.2">
      <c r="A147" s="79"/>
      <c r="B147" s="93"/>
      <c r="C147" s="106" t="s">
        <v>16</v>
      </c>
      <c r="D147" s="106" t="s">
        <v>111</v>
      </c>
      <c r="E147" s="106" t="s">
        <v>113</v>
      </c>
      <c r="F147" s="106" t="s">
        <v>25</v>
      </c>
      <c r="G147" s="107">
        <v>17830</v>
      </c>
      <c r="H147" s="107">
        <v>3486</v>
      </c>
      <c r="I147" s="108">
        <f t="shared" ref="I147" si="59">H147/G147</f>
        <v>0.19551318003365115</v>
      </c>
    </row>
    <row r="148" spans="1:9" x14ac:dyDescent="0.2">
      <c r="A148" s="79" t="s">
        <v>270</v>
      </c>
      <c r="B148" s="86" t="s">
        <v>269</v>
      </c>
      <c r="C148" s="106" t="s">
        <v>16</v>
      </c>
      <c r="D148" s="106" t="s">
        <v>102</v>
      </c>
      <c r="E148" s="106" t="s">
        <v>114</v>
      </c>
      <c r="F148" s="106" t="s">
        <v>25</v>
      </c>
      <c r="G148" s="107">
        <v>6723.9</v>
      </c>
      <c r="H148" s="107">
        <v>1347.8</v>
      </c>
      <c r="I148" s="108">
        <f t="shared" si="50"/>
        <v>0.20044914409791936</v>
      </c>
    </row>
    <row r="149" spans="1:9" x14ac:dyDescent="0.2">
      <c r="A149" s="79"/>
      <c r="B149" s="87"/>
      <c r="C149" s="106" t="s">
        <v>16</v>
      </c>
      <c r="D149" s="106" t="s">
        <v>102</v>
      </c>
      <c r="E149" s="106" t="s">
        <v>114</v>
      </c>
      <c r="F149" s="106" t="s">
        <v>24</v>
      </c>
      <c r="G149" s="107">
        <v>288.7</v>
      </c>
      <c r="H149" s="107">
        <v>37.299999999999997</v>
      </c>
      <c r="I149" s="108">
        <f t="shared" si="50"/>
        <v>0.12919986144786977</v>
      </c>
    </row>
    <row r="150" spans="1:9" x14ac:dyDescent="0.2">
      <c r="A150" s="79"/>
      <c r="B150" s="87"/>
      <c r="C150" s="106" t="s">
        <v>16</v>
      </c>
      <c r="D150" s="106" t="s">
        <v>102</v>
      </c>
      <c r="E150" s="106" t="s">
        <v>114</v>
      </c>
      <c r="F150" s="106" t="s">
        <v>23</v>
      </c>
      <c r="G150" s="107">
        <v>272</v>
      </c>
      <c r="H150" s="107">
        <v>4.4000000000000004</v>
      </c>
      <c r="I150" s="108">
        <f t="shared" ref="I150:I153" si="60">H150/G150</f>
        <v>1.6176470588235296E-2</v>
      </c>
    </row>
    <row r="151" spans="1:9" x14ac:dyDescent="0.2">
      <c r="A151" s="79"/>
      <c r="B151" s="87"/>
      <c r="C151" s="106" t="s">
        <v>16</v>
      </c>
      <c r="D151" s="106" t="s">
        <v>102</v>
      </c>
      <c r="E151" s="106" t="s">
        <v>320</v>
      </c>
      <c r="F151" s="106" t="s">
        <v>24</v>
      </c>
      <c r="G151" s="107">
        <v>158.9</v>
      </c>
      <c r="H151" s="107">
        <v>109.2</v>
      </c>
      <c r="I151" s="108">
        <f t="shared" ref="I151" si="61">H151/G151</f>
        <v>0.68722466960352424</v>
      </c>
    </row>
    <row r="152" spans="1:9" x14ac:dyDescent="0.2">
      <c r="A152" s="79"/>
      <c r="B152" s="87"/>
      <c r="C152" s="106" t="s">
        <v>16</v>
      </c>
      <c r="D152" s="106" t="s">
        <v>30</v>
      </c>
      <c r="E152" s="106" t="s">
        <v>320</v>
      </c>
      <c r="F152" s="106" t="s">
        <v>24</v>
      </c>
      <c r="G152" s="107">
        <v>30</v>
      </c>
      <c r="H152" s="107">
        <v>7.5</v>
      </c>
      <c r="I152" s="108">
        <f t="shared" ref="I152" si="62">H152/G152</f>
        <v>0.25</v>
      </c>
    </row>
    <row r="153" spans="1:9" x14ac:dyDescent="0.2">
      <c r="A153" s="79"/>
      <c r="B153" s="87"/>
      <c r="C153" s="106" t="s">
        <v>16</v>
      </c>
      <c r="D153" s="106" t="s">
        <v>102</v>
      </c>
      <c r="E153" s="106" t="s">
        <v>115</v>
      </c>
      <c r="F153" s="106" t="s">
        <v>25</v>
      </c>
      <c r="G153" s="107">
        <v>2441</v>
      </c>
      <c r="H153" s="107">
        <v>705.3</v>
      </c>
      <c r="I153" s="108">
        <f t="shared" si="60"/>
        <v>0.28893895944285125</v>
      </c>
    </row>
    <row r="154" spans="1:9" x14ac:dyDescent="0.2">
      <c r="A154" s="79" t="s">
        <v>271</v>
      </c>
      <c r="B154" s="86" t="s">
        <v>272</v>
      </c>
      <c r="C154" s="106" t="s">
        <v>16</v>
      </c>
      <c r="D154" s="106" t="s">
        <v>102</v>
      </c>
      <c r="E154" s="106" t="s">
        <v>183</v>
      </c>
      <c r="F154" s="106" t="s">
        <v>24</v>
      </c>
      <c r="G154" s="107">
        <v>150</v>
      </c>
      <c r="H154" s="107">
        <v>0</v>
      </c>
      <c r="I154" s="108">
        <f t="shared" si="50"/>
        <v>0</v>
      </c>
    </row>
    <row r="155" spans="1:9" ht="12.75" customHeight="1" x14ac:dyDescent="0.2">
      <c r="A155" s="79"/>
      <c r="B155" s="90"/>
      <c r="C155" s="106" t="s">
        <v>16</v>
      </c>
      <c r="D155" s="106" t="s">
        <v>22</v>
      </c>
      <c r="E155" s="106" t="s">
        <v>183</v>
      </c>
      <c r="F155" s="106" t="s">
        <v>24</v>
      </c>
      <c r="G155" s="107">
        <v>200.5</v>
      </c>
      <c r="H155" s="107">
        <v>0</v>
      </c>
      <c r="I155" s="108">
        <f t="shared" si="50"/>
        <v>0</v>
      </c>
    </row>
    <row r="156" spans="1:9" ht="12.75" customHeight="1" x14ac:dyDescent="0.2">
      <c r="A156" s="79" t="s">
        <v>273</v>
      </c>
      <c r="B156" s="91" t="s">
        <v>274</v>
      </c>
      <c r="C156" s="106" t="s">
        <v>16</v>
      </c>
      <c r="D156" s="106" t="s">
        <v>294</v>
      </c>
      <c r="E156" s="106" t="s">
        <v>295</v>
      </c>
      <c r="F156" s="106" t="s">
        <v>25</v>
      </c>
      <c r="G156" s="107">
        <v>15370.2</v>
      </c>
      <c r="H156" s="107">
        <v>2169.3000000000002</v>
      </c>
      <c r="I156" s="108">
        <f t="shared" ref="I156:I157" si="63">H156/G156</f>
        <v>0.14113674513018698</v>
      </c>
    </row>
    <row r="157" spans="1:9" ht="12.75" customHeight="1" x14ac:dyDescent="0.2">
      <c r="A157" s="79"/>
      <c r="B157" s="92"/>
      <c r="C157" s="106" t="s">
        <v>16</v>
      </c>
      <c r="D157" s="106" t="s">
        <v>294</v>
      </c>
      <c r="E157" s="106" t="s">
        <v>295</v>
      </c>
      <c r="F157" s="106" t="s">
        <v>24</v>
      </c>
      <c r="G157" s="107">
        <v>3335.6</v>
      </c>
      <c r="H157" s="107">
        <v>256.5</v>
      </c>
      <c r="I157" s="108">
        <f t="shared" si="63"/>
        <v>7.6897709557500901E-2</v>
      </c>
    </row>
    <row r="158" spans="1:9" ht="12.75" customHeight="1" x14ac:dyDescent="0.2">
      <c r="A158" s="79"/>
      <c r="B158" s="92"/>
      <c r="C158" s="106" t="s">
        <v>16</v>
      </c>
      <c r="D158" s="106" t="s">
        <v>294</v>
      </c>
      <c r="E158" s="106" t="s">
        <v>334</v>
      </c>
      <c r="F158" s="106" t="s">
        <v>25</v>
      </c>
      <c r="G158" s="107">
        <v>6258</v>
      </c>
      <c r="H158" s="107">
        <v>1375.9</v>
      </c>
      <c r="I158" s="108">
        <f t="shared" ref="I158:I159" si="64">H158/G158</f>
        <v>0.21986257590284439</v>
      </c>
    </row>
    <row r="159" spans="1:9" ht="12.75" customHeight="1" x14ac:dyDescent="0.2">
      <c r="A159" s="79"/>
      <c r="B159" s="92"/>
      <c r="C159" s="106" t="s">
        <v>16</v>
      </c>
      <c r="D159" s="106" t="s">
        <v>294</v>
      </c>
      <c r="E159" s="106" t="s">
        <v>295</v>
      </c>
      <c r="F159" s="106" t="s">
        <v>23</v>
      </c>
      <c r="G159" s="107">
        <v>5</v>
      </c>
      <c r="H159" s="107">
        <v>0</v>
      </c>
      <c r="I159" s="108">
        <f t="shared" si="64"/>
        <v>0</v>
      </c>
    </row>
    <row r="160" spans="1:9" ht="12.75" customHeight="1" x14ac:dyDescent="0.2">
      <c r="A160" s="79"/>
      <c r="B160" s="92"/>
      <c r="C160" s="106" t="s">
        <v>16</v>
      </c>
      <c r="D160" s="106" t="s">
        <v>116</v>
      </c>
      <c r="E160" s="106" t="s">
        <v>134</v>
      </c>
      <c r="F160" s="106" t="s">
        <v>24</v>
      </c>
      <c r="G160" s="107">
        <v>732</v>
      </c>
      <c r="H160" s="107">
        <v>0</v>
      </c>
      <c r="I160" s="108">
        <f t="shared" si="50"/>
        <v>0</v>
      </c>
    </row>
    <row r="161" spans="1:9" x14ac:dyDescent="0.2">
      <c r="A161" s="79"/>
      <c r="B161" s="92"/>
      <c r="C161" s="106" t="s">
        <v>16</v>
      </c>
      <c r="D161" s="106" t="s">
        <v>73</v>
      </c>
      <c r="E161" s="106" t="s">
        <v>134</v>
      </c>
      <c r="F161" s="106" t="s">
        <v>24</v>
      </c>
      <c r="G161" s="107">
        <v>153</v>
      </c>
      <c r="H161" s="107">
        <v>0</v>
      </c>
      <c r="I161" s="108">
        <f t="shared" si="50"/>
        <v>0</v>
      </c>
    </row>
    <row r="162" spans="1:9" x14ac:dyDescent="0.2">
      <c r="A162" s="79"/>
      <c r="B162" s="92"/>
      <c r="C162" s="106" t="s">
        <v>16</v>
      </c>
      <c r="D162" s="106" t="s">
        <v>68</v>
      </c>
      <c r="E162" s="106" t="s">
        <v>117</v>
      </c>
      <c r="F162" s="106" t="s">
        <v>24</v>
      </c>
      <c r="G162" s="107">
        <v>900</v>
      </c>
      <c r="H162" s="109">
        <v>0</v>
      </c>
      <c r="I162" s="108">
        <f t="shared" ref="I162" si="65">H162/G162</f>
        <v>0</v>
      </c>
    </row>
    <row r="163" spans="1:9" x14ac:dyDescent="0.2">
      <c r="A163" s="79" t="s">
        <v>275</v>
      </c>
      <c r="B163" s="86" t="s">
        <v>276</v>
      </c>
      <c r="C163" s="106" t="s">
        <v>16</v>
      </c>
      <c r="D163" s="106" t="s">
        <v>118</v>
      </c>
      <c r="E163" s="106" t="s">
        <v>119</v>
      </c>
      <c r="F163" s="106" t="s">
        <v>24</v>
      </c>
      <c r="G163" s="107">
        <v>1.6</v>
      </c>
      <c r="H163" s="109">
        <v>0</v>
      </c>
      <c r="I163" s="108">
        <f t="shared" si="50"/>
        <v>0</v>
      </c>
    </row>
    <row r="164" spans="1:9" x14ac:dyDescent="0.2">
      <c r="A164" s="79"/>
      <c r="B164" s="87"/>
      <c r="C164" s="106" t="s">
        <v>16</v>
      </c>
      <c r="D164" s="106" t="s">
        <v>30</v>
      </c>
      <c r="E164" s="106" t="s">
        <v>127</v>
      </c>
      <c r="F164" s="106" t="s">
        <v>24</v>
      </c>
      <c r="G164" s="107">
        <v>21</v>
      </c>
      <c r="H164" s="109">
        <v>0</v>
      </c>
      <c r="I164" s="108">
        <f t="shared" ref="I164" si="66">H164/G164</f>
        <v>0</v>
      </c>
    </row>
    <row r="165" spans="1:9" x14ac:dyDescent="0.2">
      <c r="A165" s="79"/>
      <c r="B165" s="87"/>
      <c r="C165" s="106" t="s">
        <v>16</v>
      </c>
      <c r="D165" s="106" t="s">
        <v>126</v>
      </c>
      <c r="E165" s="106" t="s">
        <v>127</v>
      </c>
      <c r="F165" s="106" t="s">
        <v>25</v>
      </c>
      <c r="G165" s="107">
        <v>1610.8</v>
      </c>
      <c r="H165" s="107">
        <v>290.8</v>
      </c>
      <c r="I165" s="108">
        <f t="shared" si="50"/>
        <v>0.18053141296250311</v>
      </c>
    </row>
    <row r="166" spans="1:9" x14ac:dyDescent="0.2">
      <c r="A166" s="79"/>
      <c r="B166" s="87"/>
      <c r="C166" s="106" t="s">
        <v>16</v>
      </c>
      <c r="D166" s="106" t="s">
        <v>126</v>
      </c>
      <c r="E166" s="106" t="s">
        <v>127</v>
      </c>
      <c r="F166" s="106" t="s">
        <v>24</v>
      </c>
      <c r="G166" s="107">
        <v>113.7</v>
      </c>
      <c r="H166" s="107">
        <v>10</v>
      </c>
      <c r="I166" s="108">
        <f t="shared" si="50"/>
        <v>8.7950747581354433E-2</v>
      </c>
    </row>
    <row r="167" spans="1:9" ht="13.5" customHeight="1" x14ac:dyDescent="0.2">
      <c r="A167" s="79"/>
      <c r="B167" s="87"/>
      <c r="C167" s="106" t="s">
        <v>16</v>
      </c>
      <c r="D167" s="106" t="s">
        <v>102</v>
      </c>
      <c r="E167" s="106" t="s">
        <v>120</v>
      </c>
      <c r="F167" s="106" t="s">
        <v>25</v>
      </c>
      <c r="G167" s="107">
        <v>1430.2</v>
      </c>
      <c r="H167" s="107">
        <v>304.2</v>
      </c>
      <c r="I167" s="108">
        <f t="shared" si="50"/>
        <v>0.21269752482170323</v>
      </c>
    </row>
    <row r="168" spans="1:9" x14ac:dyDescent="0.2">
      <c r="A168" s="79"/>
      <c r="B168" s="87"/>
      <c r="C168" s="106" t="s">
        <v>16</v>
      </c>
      <c r="D168" s="106" t="s">
        <v>102</v>
      </c>
      <c r="E168" s="106" t="s">
        <v>120</v>
      </c>
      <c r="F168" s="106" t="s">
        <v>24</v>
      </c>
      <c r="G168" s="107">
        <v>234.2</v>
      </c>
      <c r="H168" s="107">
        <v>0</v>
      </c>
      <c r="I168" s="108">
        <f t="shared" si="50"/>
        <v>0</v>
      </c>
    </row>
    <row r="169" spans="1:9" x14ac:dyDescent="0.2">
      <c r="A169" s="79"/>
      <c r="B169" s="87"/>
      <c r="C169" s="106" t="s">
        <v>16</v>
      </c>
      <c r="D169" s="106" t="s">
        <v>102</v>
      </c>
      <c r="E169" s="106" t="s">
        <v>121</v>
      </c>
      <c r="F169" s="106" t="s">
        <v>25</v>
      </c>
      <c r="G169" s="107">
        <v>761</v>
      </c>
      <c r="H169" s="107">
        <v>185.6</v>
      </c>
      <c r="I169" s="108">
        <f t="shared" si="50"/>
        <v>0.24388961892247044</v>
      </c>
    </row>
    <row r="170" spans="1:9" x14ac:dyDescent="0.2">
      <c r="A170" s="79"/>
      <c r="B170" s="87"/>
      <c r="C170" s="106" t="s">
        <v>16</v>
      </c>
      <c r="D170" s="106" t="s">
        <v>102</v>
      </c>
      <c r="E170" s="106" t="s">
        <v>121</v>
      </c>
      <c r="F170" s="106" t="s">
        <v>24</v>
      </c>
      <c r="G170" s="107">
        <v>60.3</v>
      </c>
      <c r="H170" s="107">
        <v>14.6</v>
      </c>
      <c r="I170" s="108">
        <f t="shared" si="50"/>
        <v>0.24212271973466004</v>
      </c>
    </row>
    <row r="171" spans="1:9" x14ac:dyDescent="0.2">
      <c r="A171" s="79"/>
      <c r="B171" s="87"/>
      <c r="C171" s="106" t="s">
        <v>16</v>
      </c>
      <c r="D171" s="106" t="s">
        <v>125</v>
      </c>
      <c r="E171" s="106" t="s">
        <v>124</v>
      </c>
      <c r="F171" s="106" t="s">
        <v>24</v>
      </c>
      <c r="G171" s="107">
        <v>549.79999999999995</v>
      </c>
      <c r="H171" s="109">
        <v>0</v>
      </c>
      <c r="I171" s="108">
        <f t="shared" ref="I171" si="67">H171/G171</f>
        <v>0</v>
      </c>
    </row>
    <row r="172" spans="1:9" x14ac:dyDescent="0.2">
      <c r="A172" s="79"/>
      <c r="B172" s="87"/>
      <c r="C172" s="106" t="s">
        <v>16</v>
      </c>
      <c r="D172" s="106" t="s">
        <v>102</v>
      </c>
      <c r="E172" s="106" t="s">
        <v>122</v>
      </c>
      <c r="F172" s="106" t="s">
        <v>25</v>
      </c>
      <c r="G172" s="107">
        <v>789.9</v>
      </c>
      <c r="H172" s="107">
        <v>158.6</v>
      </c>
      <c r="I172" s="108">
        <f t="shared" si="50"/>
        <v>0.20078490948221295</v>
      </c>
    </row>
    <row r="173" spans="1:9" x14ac:dyDescent="0.2">
      <c r="A173" s="79"/>
      <c r="B173" s="87"/>
      <c r="C173" s="106" t="s">
        <v>16</v>
      </c>
      <c r="D173" s="106" t="s">
        <v>102</v>
      </c>
      <c r="E173" s="106" t="s">
        <v>122</v>
      </c>
      <c r="F173" s="106" t="s">
        <v>24</v>
      </c>
      <c r="G173" s="107">
        <v>72.7</v>
      </c>
      <c r="H173" s="107">
        <v>3.2</v>
      </c>
      <c r="I173" s="108">
        <f t="shared" si="50"/>
        <v>4.4016506189821183E-2</v>
      </c>
    </row>
    <row r="174" spans="1:9" ht="17.25" customHeight="1" x14ac:dyDescent="0.2">
      <c r="A174" s="79"/>
      <c r="B174" s="90"/>
      <c r="C174" s="106" t="s">
        <v>16</v>
      </c>
      <c r="D174" s="106" t="s">
        <v>102</v>
      </c>
      <c r="E174" s="106" t="s">
        <v>123</v>
      </c>
      <c r="F174" s="106" t="s">
        <v>24</v>
      </c>
      <c r="G174" s="107">
        <v>0.7</v>
      </c>
      <c r="H174" s="107">
        <v>0</v>
      </c>
      <c r="I174" s="108">
        <f t="shared" si="50"/>
        <v>0</v>
      </c>
    </row>
    <row r="175" spans="1:9" ht="19.5" customHeight="1" x14ac:dyDescent="0.2">
      <c r="A175" s="79" t="s">
        <v>277</v>
      </c>
      <c r="B175" s="86" t="s">
        <v>278</v>
      </c>
      <c r="C175" s="106" t="s">
        <v>16</v>
      </c>
      <c r="D175" s="106" t="s">
        <v>111</v>
      </c>
      <c r="E175" s="106" t="s">
        <v>128</v>
      </c>
      <c r="F175" s="106" t="s">
        <v>25</v>
      </c>
      <c r="G175" s="107">
        <v>1850</v>
      </c>
      <c r="H175" s="107">
        <v>236</v>
      </c>
      <c r="I175" s="108">
        <f t="shared" si="50"/>
        <v>0.12756756756756757</v>
      </c>
    </row>
    <row r="176" spans="1:9" x14ac:dyDescent="0.2">
      <c r="A176" s="79"/>
      <c r="B176" s="90"/>
      <c r="C176" s="106" t="s">
        <v>16</v>
      </c>
      <c r="D176" s="106" t="s">
        <v>111</v>
      </c>
      <c r="E176" s="106" t="s">
        <v>128</v>
      </c>
      <c r="F176" s="106" t="s">
        <v>24</v>
      </c>
      <c r="G176" s="107">
        <v>20</v>
      </c>
      <c r="H176" s="107">
        <v>0</v>
      </c>
      <c r="I176" s="108">
        <f t="shared" si="50"/>
        <v>0</v>
      </c>
    </row>
    <row r="177" spans="1:9" ht="46.5" customHeight="1" x14ac:dyDescent="0.2">
      <c r="A177" s="43" t="s">
        <v>280</v>
      </c>
      <c r="B177" s="42" t="s">
        <v>279</v>
      </c>
      <c r="C177" s="106" t="s">
        <v>16</v>
      </c>
      <c r="D177" s="106" t="s">
        <v>129</v>
      </c>
      <c r="E177" s="106" t="s">
        <v>130</v>
      </c>
      <c r="F177" s="106" t="s">
        <v>81</v>
      </c>
      <c r="G177" s="107">
        <v>7369.2</v>
      </c>
      <c r="H177" s="107">
        <v>797.2</v>
      </c>
      <c r="I177" s="108">
        <f t="shared" si="50"/>
        <v>0.10817999240080335</v>
      </c>
    </row>
    <row r="178" spans="1:9" x14ac:dyDescent="0.2">
      <c r="A178" s="73"/>
      <c r="B178" s="86" t="s">
        <v>282</v>
      </c>
      <c r="C178" s="106" t="s">
        <v>16</v>
      </c>
      <c r="D178" s="106" t="s">
        <v>28</v>
      </c>
      <c r="E178" s="106" t="s">
        <v>131</v>
      </c>
      <c r="F178" s="106" t="s">
        <v>24</v>
      </c>
      <c r="G178" s="107">
        <v>1800</v>
      </c>
      <c r="H178" s="107">
        <v>0</v>
      </c>
      <c r="I178" s="108">
        <f t="shared" si="50"/>
        <v>0</v>
      </c>
    </row>
    <row r="179" spans="1:9" x14ac:dyDescent="0.2">
      <c r="A179" s="73"/>
      <c r="B179" s="87"/>
      <c r="C179" s="106" t="s">
        <v>16</v>
      </c>
      <c r="D179" s="106" t="s">
        <v>100</v>
      </c>
      <c r="E179" s="106" t="s">
        <v>131</v>
      </c>
      <c r="F179" s="106" t="s">
        <v>24</v>
      </c>
      <c r="G179" s="107">
        <v>2105</v>
      </c>
      <c r="H179" s="107">
        <v>0</v>
      </c>
      <c r="I179" s="108">
        <f t="shared" ref="I179:I182" si="68">H179/G179</f>
        <v>0</v>
      </c>
    </row>
    <row r="180" spans="1:9" x14ac:dyDescent="0.2">
      <c r="A180" s="73"/>
      <c r="B180" s="87"/>
      <c r="C180" s="106" t="s">
        <v>18</v>
      </c>
      <c r="D180" s="106" t="s">
        <v>27</v>
      </c>
      <c r="E180" s="106" t="s">
        <v>131</v>
      </c>
      <c r="F180" s="106" t="s">
        <v>24</v>
      </c>
      <c r="G180" s="107">
        <v>2390</v>
      </c>
      <c r="H180" s="107">
        <v>0</v>
      </c>
      <c r="I180" s="108">
        <f t="shared" si="68"/>
        <v>0</v>
      </c>
    </row>
    <row r="181" spans="1:9" x14ac:dyDescent="0.2">
      <c r="A181" s="73"/>
      <c r="B181" s="87"/>
      <c r="C181" s="106" t="s">
        <v>18</v>
      </c>
      <c r="D181" s="106" t="s">
        <v>21</v>
      </c>
      <c r="E181" s="106" t="s">
        <v>131</v>
      </c>
      <c r="F181" s="106" t="s">
        <v>24</v>
      </c>
      <c r="G181" s="107">
        <v>2960.4</v>
      </c>
      <c r="H181" s="107">
        <v>0</v>
      </c>
      <c r="I181" s="108">
        <f t="shared" si="68"/>
        <v>0</v>
      </c>
    </row>
    <row r="182" spans="1:9" x14ac:dyDescent="0.2">
      <c r="A182" s="73"/>
      <c r="B182" s="87"/>
      <c r="C182" s="106" t="s">
        <v>18</v>
      </c>
      <c r="D182" s="106" t="s">
        <v>28</v>
      </c>
      <c r="E182" s="106" t="s">
        <v>131</v>
      </c>
      <c r="F182" s="106" t="s">
        <v>26</v>
      </c>
      <c r="G182" s="107">
        <v>1500</v>
      </c>
      <c r="H182" s="107">
        <v>0</v>
      </c>
      <c r="I182" s="108">
        <f t="shared" si="68"/>
        <v>0</v>
      </c>
    </row>
    <row r="183" spans="1:9" x14ac:dyDescent="0.2">
      <c r="A183" s="70" t="s">
        <v>281</v>
      </c>
      <c r="B183" s="90"/>
      <c r="C183" s="106" t="s">
        <v>16</v>
      </c>
      <c r="D183" s="106" t="s">
        <v>19</v>
      </c>
      <c r="E183" s="106" t="s">
        <v>131</v>
      </c>
      <c r="F183" s="106" t="s">
        <v>24</v>
      </c>
      <c r="G183" s="107">
        <v>340</v>
      </c>
      <c r="H183" s="107">
        <v>0</v>
      </c>
      <c r="I183" s="108">
        <f t="shared" ref="I183" si="69">H183/G183</f>
        <v>0</v>
      </c>
    </row>
    <row r="184" spans="1:9" ht="31.5" x14ac:dyDescent="0.2">
      <c r="A184" s="28" t="s">
        <v>103</v>
      </c>
      <c r="B184" s="25" t="s">
        <v>184</v>
      </c>
      <c r="C184" s="26"/>
      <c r="D184" s="26"/>
      <c r="E184" s="26" t="s">
        <v>133</v>
      </c>
      <c r="F184" s="26"/>
      <c r="G184" s="60">
        <f>SUM(G185:G186)</f>
        <v>40</v>
      </c>
      <c r="H184" s="60">
        <f>SUM(H185:H186)</f>
        <v>0</v>
      </c>
      <c r="I184" s="27">
        <f t="shared" si="50"/>
        <v>0</v>
      </c>
    </row>
    <row r="185" spans="1:9" ht="33.75" x14ac:dyDescent="0.2">
      <c r="A185" s="70" t="s">
        <v>283</v>
      </c>
      <c r="B185" s="74" t="s">
        <v>300</v>
      </c>
      <c r="C185" s="7" t="s">
        <v>16</v>
      </c>
      <c r="D185" s="7" t="s">
        <v>132</v>
      </c>
      <c r="E185" s="7" t="s">
        <v>335</v>
      </c>
      <c r="F185" s="7" t="s">
        <v>24</v>
      </c>
      <c r="G185" s="58">
        <v>30</v>
      </c>
      <c r="H185" s="58">
        <v>0</v>
      </c>
      <c r="I185" s="8">
        <f t="shared" ref="I185" si="70">H185/G185</f>
        <v>0</v>
      </c>
    </row>
    <row r="186" spans="1:9" ht="22.5" x14ac:dyDescent="0.2">
      <c r="A186" s="70" t="s">
        <v>284</v>
      </c>
      <c r="B186" s="71" t="s">
        <v>301</v>
      </c>
      <c r="C186" s="7" t="s">
        <v>16</v>
      </c>
      <c r="D186" s="7" t="s">
        <v>76</v>
      </c>
      <c r="E186" s="7" t="s">
        <v>336</v>
      </c>
      <c r="F186" s="7" t="s">
        <v>24</v>
      </c>
      <c r="G186" s="59">
        <v>10</v>
      </c>
      <c r="H186" s="59">
        <v>0</v>
      </c>
      <c r="I186" s="8">
        <v>0</v>
      </c>
    </row>
    <row r="187" spans="1:9" ht="42" x14ac:dyDescent="0.2">
      <c r="A187" s="28" t="s">
        <v>105</v>
      </c>
      <c r="B187" s="25" t="s">
        <v>305</v>
      </c>
      <c r="C187" s="26"/>
      <c r="D187" s="26"/>
      <c r="E187" s="26" t="s">
        <v>303</v>
      </c>
      <c r="F187" s="26"/>
      <c r="G187" s="60">
        <f>SUM(G188:G188)</f>
        <v>100</v>
      </c>
      <c r="H187" s="60">
        <f>SUM(H188:H188)</f>
        <v>0</v>
      </c>
      <c r="I187" s="27">
        <f t="shared" si="50"/>
        <v>0</v>
      </c>
    </row>
    <row r="188" spans="1:9" x14ac:dyDescent="0.2">
      <c r="A188" s="30"/>
      <c r="B188" s="72"/>
      <c r="C188" s="7" t="s">
        <v>16</v>
      </c>
      <c r="D188" s="7" t="s">
        <v>102</v>
      </c>
      <c r="E188" s="7" t="s">
        <v>304</v>
      </c>
      <c r="F188" s="7" t="s">
        <v>26</v>
      </c>
      <c r="G188" s="58">
        <v>100</v>
      </c>
      <c r="H188" s="58">
        <v>0</v>
      </c>
      <c r="I188" s="8">
        <f t="shared" ref="I188" si="71">H188/G188</f>
        <v>0</v>
      </c>
    </row>
    <row r="189" spans="1:9" ht="31.5" x14ac:dyDescent="0.2">
      <c r="A189" s="28" t="s">
        <v>191</v>
      </c>
      <c r="B189" s="25" t="s">
        <v>185</v>
      </c>
      <c r="C189" s="26"/>
      <c r="D189" s="26"/>
      <c r="E189" s="26" t="s">
        <v>186</v>
      </c>
      <c r="F189" s="26"/>
      <c r="G189" s="60">
        <f>SUM(G190:G190)</f>
        <v>5</v>
      </c>
      <c r="H189" s="60">
        <f>SUM(H190:H190)</f>
        <v>0</v>
      </c>
      <c r="I189" s="27">
        <f t="shared" ref="I189:I190" si="72">H189/G189</f>
        <v>0</v>
      </c>
    </row>
    <row r="190" spans="1:9" x14ac:dyDescent="0.2">
      <c r="A190" s="30"/>
      <c r="B190" s="48"/>
      <c r="C190" s="7" t="s">
        <v>16</v>
      </c>
      <c r="D190" s="7" t="s">
        <v>102</v>
      </c>
      <c r="E190" s="7" t="s">
        <v>187</v>
      </c>
      <c r="F190" s="7" t="s">
        <v>24</v>
      </c>
      <c r="G190" s="58">
        <v>5</v>
      </c>
      <c r="H190" s="58">
        <v>0</v>
      </c>
      <c r="I190" s="8">
        <f t="shared" si="72"/>
        <v>0</v>
      </c>
    </row>
    <row r="191" spans="1:9" ht="31.5" x14ac:dyDescent="0.2">
      <c r="A191" s="28" t="s">
        <v>195</v>
      </c>
      <c r="B191" s="25" t="s">
        <v>293</v>
      </c>
      <c r="C191" s="26"/>
      <c r="D191" s="26"/>
      <c r="E191" s="26" t="s">
        <v>188</v>
      </c>
      <c r="F191" s="26"/>
      <c r="G191" s="60">
        <f>SUM(G192:G192)</f>
        <v>5</v>
      </c>
      <c r="H191" s="60">
        <f>SUM(H192:H192)</f>
        <v>0</v>
      </c>
      <c r="I191" s="27">
        <f t="shared" ref="I191:I192" si="73">H191/G191</f>
        <v>0</v>
      </c>
    </row>
    <row r="192" spans="1:9" x14ac:dyDescent="0.2">
      <c r="A192" s="30"/>
      <c r="B192" s="41"/>
      <c r="C192" s="7" t="s">
        <v>16</v>
      </c>
      <c r="D192" s="7" t="s">
        <v>189</v>
      </c>
      <c r="E192" s="7" t="s">
        <v>190</v>
      </c>
      <c r="F192" s="7" t="s">
        <v>24</v>
      </c>
      <c r="G192" s="58">
        <v>5</v>
      </c>
      <c r="H192" s="58">
        <v>0</v>
      </c>
      <c r="I192" s="8">
        <f t="shared" si="73"/>
        <v>0</v>
      </c>
    </row>
    <row r="193" spans="1:9" ht="21" x14ac:dyDescent="0.2">
      <c r="A193" s="28" t="s">
        <v>199</v>
      </c>
      <c r="B193" s="25" t="s">
        <v>192</v>
      </c>
      <c r="C193" s="26"/>
      <c r="D193" s="26"/>
      <c r="E193" s="26" t="s">
        <v>193</v>
      </c>
      <c r="F193" s="26"/>
      <c r="G193" s="60">
        <f>SUM(G194:G196)</f>
        <v>921</v>
      </c>
      <c r="H193" s="60">
        <f>SUM(H194:H196)</f>
        <v>29.4</v>
      </c>
      <c r="I193" s="27">
        <f t="shared" ref="I193:I196" si="74">H193/G193</f>
        <v>3.1921824104234525E-2</v>
      </c>
    </row>
    <row r="194" spans="1:9" x14ac:dyDescent="0.2">
      <c r="A194" s="30"/>
      <c r="B194" s="41"/>
      <c r="C194" s="7" t="s">
        <v>16</v>
      </c>
      <c r="D194" s="7" t="s">
        <v>102</v>
      </c>
      <c r="E194" s="7" t="s">
        <v>194</v>
      </c>
      <c r="F194" s="7" t="s">
        <v>24</v>
      </c>
      <c r="G194" s="58">
        <v>723</v>
      </c>
      <c r="H194" s="58">
        <v>14.4</v>
      </c>
      <c r="I194" s="8">
        <f t="shared" ref="I194:I195" si="75">H194/G194</f>
        <v>1.9917012448132782E-2</v>
      </c>
    </row>
    <row r="195" spans="1:9" x14ac:dyDescent="0.2">
      <c r="A195" s="30"/>
      <c r="B195" s="54"/>
      <c r="C195" s="7" t="s">
        <v>16</v>
      </c>
      <c r="D195" s="7" t="s">
        <v>189</v>
      </c>
      <c r="E195" s="7" t="s">
        <v>194</v>
      </c>
      <c r="F195" s="7" t="s">
        <v>24</v>
      </c>
      <c r="G195" s="58">
        <v>148</v>
      </c>
      <c r="H195" s="58">
        <v>0</v>
      </c>
      <c r="I195" s="8">
        <f t="shared" si="75"/>
        <v>0</v>
      </c>
    </row>
    <row r="196" spans="1:9" x14ac:dyDescent="0.2">
      <c r="A196" s="30"/>
      <c r="B196" s="41"/>
      <c r="C196" s="7" t="s">
        <v>16</v>
      </c>
      <c r="D196" s="7" t="s">
        <v>30</v>
      </c>
      <c r="E196" s="7" t="s">
        <v>194</v>
      </c>
      <c r="F196" s="7" t="s">
        <v>24</v>
      </c>
      <c r="G196" s="58">
        <v>50</v>
      </c>
      <c r="H196" s="58">
        <v>15</v>
      </c>
      <c r="I196" s="8">
        <f t="shared" si="74"/>
        <v>0.3</v>
      </c>
    </row>
    <row r="197" spans="1:9" ht="31.5" x14ac:dyDescent="0.2">
      <c r="A197" s="28" t="s">
        <v>211</v>
      </c>
      <c r="B197" s="25" t="s">
        <v>196</v>
      </c>
      <c r="C197" s="26"/>
      <c r="D197" s="26"/>
      <c r="E197" s="26" t="s">
        <v>197</v>
      </c>
      <c r="F197" s="26"/>
      <c r="G197" s="60">
        <f>SUM(G198:G198)</f>
        <v>100</v>
      </c>
      <c r="H197" s="60">
        <f>SUM(H198:H198)</f>
        <v>0</v>
      </c>
      <c r="I197" s="27">
        <f t="shared" ref="I197:I198" si="76">H197/G197</f>
        <v>0</v>
      </c>
    </row>
    <row r="198" spans="1:9" x14ac:dyDescent="0.2">
      <c r="A198" s="30"/>
      <c r="B198" s="41"/>
      <c r="C198" s="7" t="s">
        <v>16</v>
      </c>
      <c r="D198" s="7" t="s">
        <v>17</v>
      </c>
      <c r="E198" s="7" t="s">
        <v>198</v>
      </c>
      <c r="F198" s="7" t="s">
        <v>24</v>
      </c>
      <c r="G198" s="58">
        <v>100</v>
      </c>
      <c r="H198" s="58">
        <v>0</v>
      </c>
      <c r="I198" s="8">
        <f t="shared" si="76"/>
        <v>0</v>
      </c>
    </row>
    <row r="199" spans="1:9" ht="31.5" x14ac:dyDescent="0.2">
      <c r="A199" s="28" t="s">
        <v>288</v>
      </c>
      <c r="B199" s="25" t="s">
        <v>200</v>
      </c>
      <c r="C199" s="26"/>
      <c r="D199" s="26"/>
      <c r="E199" s="26" t="s">
        <v>201</v>
      </c>
      <c r="F199" s="26"/>
      <c r="G199" s="60">
        <f>G200</f>
        <v>697.8</v>
      </c>
      <c r="H199" s="60">
        <f>H200</f>
        <v>0</v>
      </c>
      <c r="I199" s="27">
        <f t="shared" ref="I199" si="77">H199/G199</f>
        <v>0</v>
      </c>
    </row>
    <row r="200" spans="1:9" x14ac:dyDescent="0.2">
      <c r="A200" s="24"/>
      <c r="B200" s="41"/>
      <c r="C200" s="7" t="s">
        <v>18</v>
      </c>
      <c r="D200" s="7" t="s">
        <v>21</v>
      </c>
      <c r="E200" s="7" t="s">
        <v>202</v>
      </c>
      <c r="F200" s="7" t="s">
        <v>25</v>
      </c>
      <c r="G200" s="58">
        <v>697.8</v>
      </c>
      <c r="H200" s="58">
        <v>0</v>
      </c>
      <c r="I200" s="8">
        <f t="shared" ref="I200:I201" si="78">H200/G200</f>
        <v>0</v>
      </c>
    </row>
    <row r="201" spans="1:9" ht="31.5" x14ac:dyDescent="0.2">
      <c r="A201" s="28" t="s">
        <v>302</v>
      </c>
      <c r="B201" s="25" t="s">
        <v>289</v>
      </c>
      <c r="C201" s="26"/>
      <c r="D201" s="26"/>
      <c r="E201" s="26" t="s">
        <v>290</v>
      </c>
      <c r="F201" s="26"/>
      <c r="G201" s="60">
        <f>SUM(G202:G202)</f>
        <v>53.6</v>
      </c>
      <c r="H201" s="60">
        <f>SUM(H202:H202)</f>
        <v>0</v>
      </c>
      <c r="I201" s="27">
        <f t="shared" si="78"/>
        <v>0</v>
      </c>
    </row>
    <row r="202" spans="1:9" x14ac:dyDescent="0.2">
      <c r="A202" s="24"/>
      <c r="B202" s="41"/>
      <c r="C202" s="7" t="s">
        <v>16</v>
      </c>
      <c r="D202" s="7" t="s">
        <v>102</v>
      </c>
      <c r="E202" s="7" t="s">
        <v>291</v>
      </c>
      <c r="F202" s="7" t="s">
        <v>24</v>
      </c>
      <c r="G202" s="58">
        <v>53.6</v>
      </c>
      <c r="H202" s="58">
        <v>0</v>
      </c>
      <c r="I202" s="8">
        <f t="shared" ref="I202" si="79">H202/G202</f>
        <v>0</v>
      </c>
    </row>
    <row r="203" spans="1:9" x14ac:dyDescent="0.2">
      <c r="A203" s="104"/>
      <c r="B203" s="105"/>
      <c r="C203" s="11"/>
      <c r="D203" s="11"/>
      <c r="E203" s="11"/>
      <c r="F203" s="11"/>
      <c r="G203" s="64">
        <f>G6+G76+G87+G89+G91+G94+G96+G98+G104+G112+G115+G117+G119+G133+G135+G184+G189+G191+G193+G197+G199+G102+G201+G187</f>
        <v>1771187.1000000008</v>
      </c>
      <c r="H203" s="64">
        <f>H6+H76+H87+H89+H91+H94+H96+H98+H104+H112+H115+H117+H119+H133+H135+H184+H189+H191+H193+H197+H199+H102+H201+H187</f>
        <v>226727</v>
      </c>
      <c r="I203" s="6">
        <f t="shared" si="50"/>
        <v>0.12800849780353521</v>
      </c>
    </row>
    <row r="204" spans="1:9" x14ac:dyDescent="0.2">
      <c r="A204" s="13"/>
      <c r="B204" s="9"/>
      <c r="C204" s="9"/>
      <c r="D204" s="9"/>
      <c r="E204" s="9"/>
      <c r="F204" s="9"/>
      <c r="G204" s="4"/>
      <c r="H204" s="4"/>
      <c r="I204" s="4"/>
    </row>
    <row r="205" spans="1:9" x14ac:dyDescent="0.2">
      <c r="A205" s="13"/>
      <c r="B205" s="9"/>
      <c r="C205" s="9"/>
      <c r="D205" s="9"/>
      <c r="E205" s="9"/>
      <c r="F205" s="9"/>
      <c r="G205" s="19"/>
      <c r="H205" s="19"/>
      <c r="I205" s="4"/>
    </row>
    <row r="206" spans="1:9" ht="15.75" x14ac:dyDescent="0.25">
      <c r="A206" s="65" t="s">
        <v>321</v>
      </c>
      <c r="B206" s="65"/>
      <c r="C206" s="10"/>
      <c r="D206" s="10"/>
      <c r="E206" s="10"/>
      <c r="F206" s="10"/>
      <c r="G206" s="5"/>
      <c r="H206" s="5"/>
      <c r="I206" s="5"/>
    </row>
    <row r="207" spans="1:9" ht="15.75" x14ac:dyDescent="0.25">
      <c r="A207" s="94" t="s">
        <v>20</v>
      </c>
      <c r="B207" s="94"/>
      <c r="C207" s="10"/>
      <c r="D207" s="10"/>
      <c r="E207" s="10"/>
      <c r="F207" s="10"/>
      <c r="G207" s="89" t="s">
        <v>322</v>
      </c>
      <c r="H207" s="89"/>
      <c r="I207" s="89"/>
    </row>
    <row r="208" spans="1:9" x14ac:dyDescent="0.2">
      <c r="A208" s="13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13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103" t="s">
        <v>337</v>
      </c>
      <c r="B210" s="103"/>
      <c r="C210" s="4"/>
      <c r="D210" s="4"/>
      <c r="E210" s="4"/>
      <c r="F210" s="4"/>
      <c r="G210" s="4"/>
      <c r="H210" s="4"/>
      <c r="I210" s="4"/>
    </row>
    <row r="211" spans="1:9" x14ac:dyDescent="0.2">
      <c r="A211" s="13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13"/>
      <c r="B212" s="4"/>
      <c r="C212" s="4"/>
      <c r="D212" s="4"/>
      <c r="E212" s="4"/>
      <c r="F212" s="4"/>
      <c r="G212" s="4"/>
      <c r="H212" s="4"/>
      <c r="I212" s="4"/>
    </row>
  </sheetData>
  <autoFilter ref="A4:I203">
    <filterColumn colId="2" showButton="0"/>
    <filterColumn colId="3" showButton="0"/>
    <filterColumn colId="4" showButton="0"/>
  </autoFilter>
  <dataConsolidate/>
  <mergeCells count="58">
    <mergeCell ref="A71:A74"/>
    <mergeCell ref="B71:B74"/>
    <mergeCell ref="A38:A43"/>
    <mergeCell ref="B38:B43"/>
    <mergeCell ref="A56:A68"/>
    <mergeCell ref="A210:B210"/>
    <mergeCell ref="A203:B203"/>
    <mergeCell ref="A154:A155"/>
    <mergeCell ref="A163:A174"/>
    <mergeCell ref="A175:A176"/>
    <mergeCell ref="B178:B183"/>
    <mergeCell ref="B69:B70"/>
    <mergeCell ref="A69:A70"/>
    <mergeCell ref="B56:B68"/>
    <mergeCell ref="A45:A50"/>
    <mergeCell ref="B45:B50"/>
    <mergeCell ref="B51:B55"/>
    <mergeCell ref="A51:A55"/>
    <mergeCell ref="A13:A14"/>
    <mergeCell ref="B13:B14"/>
    <mergeCell ref="B20:B21"/>
    <mergeCell ref="A20:A21"/>
    <mergeCell ref="A22:A23"/>
    <mergeCell ref="B22:B23"/>
    <mergeCell ref="A32:A36"/>
    <mergeCell ref="B32:B36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G207:I207"/>
    <mergeCell ref="B136:B137"/>
    <mergeCell ref="B148:B153"/>
    <mergeCell ref="B154:B155"/>
    <mergeCell ref="B163:B174"/>
    <mergeCell ref="B175:B176"/>
    <mergeCell ref="B138:B147"/>
    <mergeCell ref="A207:B207"/>
    <mergeCell ref="A156:A162"/>
    <mergeCell ref="B156:B162"/>
    <mergeCell ref="A136:A137"/>
    <mergeCell ref="A148:A153"/>
    <mergeCell ref="A138:A147"/>
    <mergeCell ref="B120:B132"/>
    <mergeCell ref="A120:A132"/>
    <mergeCell ref="B113:B114"/>
    <mergeCell ref="A113:A114"/>
    <mergeCell ref="A78:A81"/>
    <mergeCell ref="B78:B81"/>
    <mergeCell ref="B106:B110"/>
    <mergeCell ref="A106:A110"/>
    <mergeCell ref="A83:A84"/>
    <mergeCell ref="B83:B84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2023-03-07T03:43:09Z</cp:lastPrinted>
  <dcterms:created xsi:type="dcterms:W3CDTF">2002-03-11T10:22:12Z</dcterms:created>
  <dcterms:modified xsi:type="dcterms:W3CDTF">2023-03-07T03:56:59Z</dcterms:modified>
</cp:coreProperties>
</file>